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dmin\Documents\Documents\Saltinho\Licitações 2023 Saltinho\Tomada de Preços 03 2023 Construção Unidade de Saúde da Família\DOC - LICITAÇÃO - PSF\"/>
    </mc:Choice>
  </mc:AlternateContent>
  <xr:revisionPtr revIDLastSave="0" documentId="13_ncr:1_{584880BD-CB1B-475A-B786-A5068AF361F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Orçamento Sintético" sheetId="1" r:id="rId1"/>
    <sheet name="Memória de Cálculo" sheetId="7" r:id="rId2"/>
    <sheet name="CRONOGRAMA" sheetId="4" r:id="rId3"/>
  </sheets>
  <externalReferences>
    <externalReference r:id="rId4"/>
    <externalReference r:id="rId5"/>
  </externalReferences>
  <definedNames>
    <definedName name="__shared_1_0_0">#REF!</definedName>
    <definedName name="__shared_1_0_1">#N/A</definedName>
    <definedName name="__shared_1_0_10">#N/A</definedName>
    <definedName name="__shared_1_0_100">#N/A</definedName>
    <definedName name="__shared_1_0_101">#N/A</definedName>
    <definedName name="__shared_1_0_102">#N/A</definedName>
    <definedName name="__shared_1_0_103">#N/A</definedName>
    <definedName name="__shared_1_0_104">#N/A</definedName>
    <definedName name="__shared_1_0_105">#N/A</definedName>
    <definedName name="__shared_1_0_106">#N/A</definedName>
    <definedName name="__shared_1_0_107">#N/A</definedName>
    <definedName name="__shared_1_0_108">#N/A</definedName>
    <definedName name="__shared_1_0_109">#N/A</definedName>
    <definedName name="__shared_1_0_11">#REF!</definedName>
    <definedName name="__shared_1_0_110">#N/A</definedName>
    <definedName name="__shared_1_0_111">#N/A</definedName>
    <definedName name="__shared_1_0_112">#N/A</definedName>
    <definedName name="__shared_1_0_113">#N/A</definedName>
    <definedName name="__shared_1_0_114">#N/A</definedName>
    <definedName name="__shared_1_0_115">#N/A</definedName>
    <definedName name="__shared_1_0_116">#N/A</definedName>
    <definedName name="__shared_1_0_117">#N/A</definedName>
    <definedName name="__shared_1_0_118">#N/A</definedName>
    <definedName name="__shared_1_0_119">#N/A</definedName>
    <definedName name="__shared_1_0_12">#N/A</definedName>
    <definedName name="__shared_1_0_120">#N/A</definedName>
    <definedName name="__shared_1_0_121">#N/A</definedName>
    <definedName name="__shared_1_0_122">#REF!</definedName>
    <definedName name="__shared_1_0_123">#N/A</definedName>
    <definedName name="__shared_1_0_124">#N/A</definedName>
    <definedName name="__shared_1_0_125">#N/A</definedName>
    <definedName name="__shared_1_0_126">#N/A</definedName>
    <definedName name="__shared_1_0_127">#N/A</definedName>
    <definedName name="__shared_1_0_128">#N/A</definedName>
    <definedName name="__shared_1_0_129">#N/A</definedName>
    <definedName name="__shared_1_0_13">#N/A</definedName>
    <definedName name="__shared_1_0_130">#N/A</definedName>
    <definedName name="__shared_1_0_131">#N/A</definedName>
    <definedName name="__shared_1_0_132">#N/A</definedName>
    <definedName name="__shared_1_0_133">#N/A</definedName>
    <definedName name="__shared_1_0_134">#N/A</definedName>
    <definedName name="__shared_1_0_135">#N/A</definedName>
    <definedName name="__shared_1_0_136">#N/A</definedName>
    <definedName name="__shared_1_0_137">#N/A</definedName>
    <definedName name="__shared_1_0_138">#N/A</definedName>
    <definedName name="__shared_1_0_139">#REF!</definedName>
    <definedName name="__shared_1_0_14">#N/A</definedName>
    <definedName name="__shared_1_0_140">#N/A</definedName>
    <definedName name="__shared_1_0_141">#N/A</definedName>
    <definedName name="__shared_1_0_142">#N/A</definedName>
    <definedName name="__shared_1_0_143">#N/A</definedName>
    <definedName name="__shared_1_0_144">#N/A</definedName>
    <definedName name="__shared_1_0_145">#N/A</definedName>
    <definedName name="__shared_1_0_146">#N/A</definedName>
    <definedName name="__shared_1_0_147">#N/A</definedName>
    <definedName name="__shared_1_0_148">#N/A</definedName>
    <definedName name="__shared_1_0_149">#N/A</definedName>
    <definedName name="__shared_1_0_15">#N/A</definedName>
    <definedName name="__shared_1_0_150">#N/A</definedName>
    <definedName name="__shared_1_0_151">#REF!</definedName>
    <definedName name="__shared_1_0_152">#N/A</definedName>
    <definedName name="__shared_1_0_153">#N/A</definedName>
    <definedName name="__shared_1_0_154">#N/A</definedName>
    <definedName name="__shared_1_0_155">#N/A</definedName>
    <definedName name="__shared_1_0_156">#N/A</definedName>
    <definedName name="__shared_1_0_157">#N/A</definedName>
    <definedName name="__shared_1_0_158">#N/A</definedName>
    <definedName name="__shared_1_0_159">#N/A</definedName>
    <definedName name="__shared_1_0_16">#N/A</definedName>
    <definedName name="__shared_1_0_160">#N/A</definedName>
    <definedName name="__shared_1_0_161">#N/A</definedName>
    <definedName name="__shared_1_0_162">#N/A</definedName>
    <definedName name="__shared_1_0_163">#REF!</definedName>
    <definedName name="__shared_1_0_164">#N/A</definedName>
    <definedName name="__shared_1_0_165">#N/A</definedName>
    <definedName name="__shared_1_0_166">#N/A</definedName>
    <definedName name="__shared_1_0_167">#N/A</definedName>
    <definedName name="__shared_1_0_168">#N/A</definedName>
    <definedName name="__shared_1_0_169">#N/A</definedName>
    <definedName name="__shared_1_0_17">#N/A</definedName>
    <definedName name="__shared_1_0_170">#N/A</definedName>
    <definedName name="__shared_1_0_171">#N/A</definedName>
    <definedName name="__shared_1_0_172">#N/A</definedName>
    <definedName name="__shared_1_0_173">#N/A</definedName>
    <definedName name="__shared_1_0_174">#N/A</definedName>
    <definedName name="__shared_1_0_175">#N/A</definedName>
    <definedName name="__shared_1_0_176">#REF!</definedName>
    <definedName name="__shared_1_0_177">#N/A</definedName>
    <definedName name="__shared_1_0_178">#N/A</definedName>
    <definedName name="__shared_1_0_179">#N/A</definedName>
    <definedName name="__shared_1_0_18">#N/A</definedName>
    <definedName name="__shared_1_0_180">#N/A</definedName>
    <definedName name="__shared_1_0_181">#N/A</definedName>
    <definedName name="__shared_1_0_182">#N/A</definedName>
    <definedName name="__shared_1_0_183">#N/A</definedName>
    <definedName name="__shared_1_0_184">#N/A</definedName>
    <definedName name="__shared_1_0_185">#N/A</definedName>
    <definedName name="__shared_1_0_186">#N/A</definedName>
    <definedName name="__shared_1_0_187">#REF!</definedName>
    <definedName name="__shared_1_0_188">#N/A</definedName>
    <definedName name="__shared_1_0_189">#N/A</definedName>
    <definedName name="__shared_1_0_19">#N/A</definedName>
    <definedName name="__shared_1_0_190">#N/A</definedName>
    <definedName name="__shared_1_0_191">#N/A</definedName>
    <definedName name="__shared_1_0_192">#N/A</definedName>
    <definedName name="__shared_1_0_193">#N/A</definedName>
    <definedName name="__shared_1_0_194">#N/A</definedName>
    <definedName name="__shared_1_0_195">#N/A</definedName>
    <definedName name="__shared_1_0_196">#N/A</definedName>
    <definedName name="__shared_1_0_197">#N/A</definedName>
    <definedName name="__shared_1_0_198">#REF!</definedName>
    <definedName name="__shared_1_0_199">#N/A</definedName>
    <definedName name="__shared_1_0_2">#N/A</definedName>
    <definedName name="__shared_1_0_20">#N/A</definedName>
    <definedName name="__shared_1_0_200">#N/A</definedName>
    <definedName name="__shared_1_0_201">#N/A</definedName>
    <definedName name="__shared_1_0_202">#N/A</definedName>
    <definedName name="__shared_1_0_203">#N/A</definedName>
    <definedName name="__shared_1_0_204">#N/A</definedName>
    <definedName name="__shared_1_0_205">#N/A</definedName>
    <definedName name="__shared_1_0_206">#N/A</definedName>
    <definedName name="__shared_1_0_207">#N/A</definedName>
    <definedName name="__shared_1_0_208">#N/A</definedName>
    <definedName name="__shared_1_0_209">#REF!</definedName>
    <definedName name="__shared_1_0_21">#N/A</definedName>
    <definedName name="__shared_1_0_210">#N/A</definedName>
    <definedName name="__shared_1_0_211">#N/A</definedName>
    <definedName name="__shared_1_0_212">#N/A</definedName>
    <definedName name="__shared_1_0_213">#N/A</definedName>
    <definedName name="__shared_1_0_214">#N/A</definedName>
    <definedName name="__shared_1_0_215">#N/A</definedName>
    <definedName name="__shared_1_0_216">#N/A</definedName>
    <definedName name="__shared_1_0_217">#N/A</definedName>
    <definedName name="__shared_1_0_218">#N/A</definedName>
    <definedName name="__shared_1_0_219">#N/A</definedName>
    <definedName name="__shared_1_0_22">#REF!</definedName>
    <definedName name="__shared_1_0_220">#REF!</definedName>
    <definedName name="__shared_1_0_221">#N/A</definedName>
    <definedName name="__shared_1_0_222">#N/A</definedName>
    <definedName name="__shared_1_0_223">#N/A</definedName>
    <definedName name="__shared_1_0_224">#N/A</definedName>
    <definedName name="__shared_1_0_225">#N/A</definedName>
    <definedName name="__shared_1_0_226">#N/A</definedName>
    <definedName name="__shared_1_0_227">#N/A</definedName>
    <definedName name="__shared_1_0_228">#N/A</definedName>
    <definedName name="__shared_1_0_229">#N/A</definedName>
    <definedName name="__shared_1_0_23">#N/A</definedName>
    <definedName name="__shared_1_0_230">#N/A</definedName>
    <definedName name="__shared_1_0_231">#N/A</definedName>
    <definedName name="__shared_1_0_232">#REF!</definedName>
    <definedName name="__shared_1_0_233">#N/A</definedName>
    <definedName name="__shared_1_0_234">#N/A</definedName>
    <definedName name="__shared_1_0_235">#N/A</definedName>
    <definedName name="__shared_1_0_236">#N/A</definedName>
    <definedName name="__shared_1_0_237">#N/A</definedName>
    <definedName name="__shared_1_0_238">#N/A</definedName>
    <definedName name="__shared_1_0_239">#N/A</definedName>
    <definedName name="__shared_1_0_24">#N/A</definedName>
    <definedName name="__shared_1_0_240">#N/A</definedName>
    <definedName name="__shared_1_0_241">#N/A</definedName>
    <definedName name="__shared_1_0_242">#N/A</definedName>
    <definedName name="__shared_1_0_243">#REF!</definedName>
    <definedName name="__shared_1_0_244">#N/A</definedName>
    <definedName name="__shared_1_0_245">#N/A</definedName>
    <definedName name="__shared_1_0_246">#N/A</definedName>
    <definedName name="__shared_1_0_247">#N/A</definedName>
    <definedName name="__shared_1_0_248">#N/A</definedName>
    <definedName name="__shared_1_0_249">#N/A</definedName>
    <definedName name="__shared_1_0_25">#N/A</definedName>
    <definedName name="__shared_1_0_250">#N/A</definedName>
    <definedName name="__shared_1_0_251">#N/A</definedName>
    <definedName name="__shared_1_0_252">#N/A</definedName>
    <definedName name="__shared_1_0_253">#N/A</definedName>
    <definedName name="__shared_1_0_254">#REF!</definedName>
    <definedName name="__shared_1_0_255">#N/A</definedName>
    <definedName name="__shared_1_0_256">#N/A</definedName>
    <definedName name="__shared_1_0_257">#N/A</definedName>
    <definedName name="__shared_1_0_258">#N/A</definedName>
    <definedName name="__shared_1_0_259">#N/A</definedName>
    <definedName name="__shared_1_0_26">#N/A</definedName>
    <definedName name="__shared_1_0_260">#N/A</definedName>
    <definedName name="__shared_1_0_261">#N/A</definedName>
    <definedName name="__shared_1_0_262">#N/A</definedName>
    <definedName name="__shared_1_0_263">#N/A</definedName>
    <definedName name="__shared_1_0_264">#N/A</definedName>
    <definedName name="__shared_1_0_265">#REF!</definedName>
    <definedName name="__shared_1_0_266">#N/A</definedName>
    <definedName name="__shared_1_0_267">#N/A</definedName>
    <definedName name="__shared_1_0_268">#N/A</definedName>
    <definedName name="__shared_1_0_269">#N/A</definedName>
    <definedName name="__shared_1_0_27">#N/A</definedName>
    <definedName name="__shared_1_0_270">#N/A</definedName>
    <definedName name="__shared_1_0_271">#N/A</definedName>
    <definedName name="__shared_1_0_272">#N/A</definedName>
    <definedName name="__shared_1_0_273">#N/A</definedName>
    <definedName name="__shared_1_0_274">#N/A</definedName>
    <definedName name="__shared_1_0_275">#N/A</definedName>
    <definedName name="__shared_1_0_276">#REF!</definedName>
    <definedName name="__shared_1_0_277">#N/A</definedName>
    <definedName name="__shared_1_0_278">#N/A</definedName>
    <definedName name="__shared_1_0_279">#N/A</definedName>
    <definedName name="__shared_1_0_28">#N/A</definedName>
    <definedName name="__shared_1_0_280">#N/A</definedName>
    <definedName name="__shared_1_0_281">#N/A</definedName>
    <definedName name="__shared_1_0_282">#N/A</definedName>
    <definedName name="__shared_1_0_283">#N/A</definedName>
    <definedName name="__shared_1_0_284">#N/A</definedName>
    <definedName name="__shared_1_0_285">#N/A</definedName>
    <definedName name="__shared_1_0_286">#N/A</definedName>
    <definedName name="__shared_1_0_287">#REF!</definedName>
    <definedName name="__shared_1_0_288">#N/A</definedName>
    <definedName name="__shared_1_0_289">#N/A</definedName>
    <definedName name="__shared_1_0_29">#N/A</definedName>
    <definedName name="__shared_1_0_290">#N/A</definedName>
    <definedName name="__shared_1_0_291">#N/A</definedName>
    <definedName name="__shared_1_0_292">#N/A</definedName>
    <definedName name="__shared_1_0_293">#N/A</definedName>
    <definedName name="__shared_1_0_294">#N/A</definedName>
    <definedName name="__shared_1_0_295">#N/A</definedName>
    <definedName name="__shared_1_0_296">#N/A</definedName>
    <definedName name="__shared_1_0_297">#N/A</definedName>
    <definedName name="__shared_1_0_298">#REF!</definedName>
    <definedName name="__shared_1_0_299">#N/A</definedName>
    <definedName name="__shared_1_0_3">#N/A</definedName>
    <definedName name="__shared_1_0_30">#N/A</definedName>
    <definedName name="__shared_1_0_300">#N/A</definedName>
    <definedName name="__shared_1_0_301">#N/A</definedName>
    <definedName name="__shared_1_0_302">#N/A</definedName>
    <definedName name="__shared_1_0_303">#N/A</definedName>
    <definedName name="__shared_1_0_304">#N/A</definedName>
    <definedName name="__shared_1_0_305">#N/A</definedName>
    <definedName name="__shared_1_0_306">#N/A</definedName>
    <definedName name="__shared_1_0_307">#N/A</definedName>
    <definedName name="__shared_1_0_308">#N/A</definedName>
    <definedName name="__shared_1_0_309">#REF!</definedName>
    <definedName name="__shared_1_0_31">#N/A</definedName>
    <definedName name="__shared_1_0_310">#N/A</definedName>
    <definedName name="__shared_1_0_311">#N/A</definedName>
    <definedName name="__shared_1_0_312">#N/A</definedName>
    <definedName name="__shared_1_0_313">#N/A</definedName>
    <definedName name="__shared_1_0_314">#N/A</definedName>
    <definedName name="__shared_1_0_315">#N/A</definedName>
    <definedName name="__shared_1_0_316">#N/A</definedName>
    <definedName name="__shared_1_0_317">#N/A</definedName>
    <definedName name="__shared_1_0_318">#N/A</definedName>
    <definedName name="__shared_1_0_319">#N/A</definedName>
    <definedName name="__shared_1_0_32">#N/A</definedName>
    <definedName name="__shared_1_0_320">#REF!</definedName>
    <definedName name="__shared_1_0_321">#N/A</definedName>
    <definedName name="__shared_1_0_322">#N/A</definedName>
    <definedName name="__shared_1_0_323">#N/A</definedName>
    <definedName name="__shared_1_0_324">#N/A</definedName>
    <definedName name="__shared_1_0_325">#N/A</definedName>
    <definedName name="__shared_1_0_326">#N/A</definedName>
    <definedName name="__shared_1_0_327">#N/A</definedName>
    <definedName name="__shared_1_0_328">#N/A</definedName>
    <definedName name="__shared_1_0_329">#N/A</definedName>
    <definedName name="__shared_1_0_33">#REF!</definedName>
    <definedName name="__shared_1_0_330">#N/A</definedName>
    <definedName name="__shared_1_0_331">#REF!</definedName>
    <definedName name="__shared_1_0_332">#N/A</definedName>
    <definedName name="__shared_1_0_333">#N/A</definedName>
    <definedName name="__shared_1_0_334">#N/A</definedName>
    <definedName name="__shared_1_0_335">#N/A</definedName>
    <definedName name="__shared_1_0_336">#N/A</definedName>
    <definedName name="__shared_1_0_337">#N/A</definedName>
    <definedName name="__shared_1_0_338">#N/A</definedName>
    <definedName name="__shared_1_0_339">#N/A</definedName>
    <definedName name="__shared_1_0_34">#N/A</definedName>
    <definedName name="__shared_1_0_340">#N/A</definedName>
    <definedName name="__shared_1_0_341">#N/A</definedName>
    <definedName name="__shared_1_0_342">#REF!</definedName>
    <definedName name="__shared_1_0_342_1">#REF!</definedName>
    <definedName name="__shared_1_0_343">#N/A</definedName>
    <definedName name="__shared_1_0_344">#N/A</definedName>
    <definedName name="__shared_1_0_345">#N/A</definedName>
    <definedName name="__shared_1_0_346">#N/A</definedName>
    <definedName name="__shared_1_0_347">#N/A</definedName>
    <definedName name="__shared_1_0_348">#N/A</definedName>
    <definedName name="__shared_1_0_349">#N/A</definedName>
    <definedName name="__shared_1_0_35">#N/A</definedName>
    <definedName name="__shared_1_0_350">#N/A</definedName>
    <definedName name="__shared_1_0_351">#N/A</definedName>
    <definedName name="__shared_1_0_352">#N/A</definedName>
    <definedName name="__shared_1_0_353">#REF!</definedName>
    <definedName name="__shared_1_0_354">#N/A</definedName>
    <definedName name="__shared_1_0_355">#N/A</definedName>
    <definedName name="__shared_1_0_356">#N/A</definedName>
    <definedName name="__shared_1_0_357">#N/A</definedName>
    <definedName name="__shared_1_0_358">#N/A</definedName>
    <definedName name="__shared_1_0_359">#N/A</definedName>
    <definedName name="__shared_1_0_36">#N/A</definedName>
    <definedName name="__shared_1_0_360">#N/A</definedName>
    <definedName name="__shared_1_0_361">#N/A</definedName>
    <definedName name="__shared_1_0_362">#N/A</definedName>
    <definedName name="__shared_1_0_363">#N/A</definedName>
    <definedName name="__shared_1_0_364">#REF!</definedName>
    <definedName name="__shared_1_0_365">#N/A</definedName>
    <definedName name="__shared_1_0_366">#N/A</definedName>
    <definedName name="__shared_1_0_367">#N/A</definedName>
    <definedName name="__shared_1_0_368">#N/A</definedName>
    <definedName name="__shared_1_0_369">#N/A</definedName>
    <definedName name="__shared_1_0_37">#N/A</definedName>
    <definedName name="__shared_1_0_370">#N/A</definedName>
    <definedName name="__shared_1_0_371">#N/A</definedName>
    <definedName name="__shared_1_0_372">#N/A</definedName>
    <definedName name="__shared_1_0_373">#N/A</definedName>
    <definedName name="__shared_1_0_374">#N/A</definedName>
    <definedName name="__shared_1_0_375">#REF!</definedName>
    <definedName name="__shared_1_0_376">#N/A</definedName>
    <definedName name="__shared_1_0_377">#N/A</definedName>
    <definedName name="__shared_1_0_378">#N/A</definedName>
    <definedName name="__shared_1_0_379">#N/A</definedName>
    <definedName name="__shared_1_0_38">#N/A</definedName>
    <definedName name="__shared_1_0_380">#N/A</definedName>
    <definedName name="__shared_1_0_381">#N/A</definedName>
    <definedName name="__shared_1_0_382">#N/A</definedName>
    <definedName name="__shared_1_0_383">#N/A</definedName>
    <definedName name="__shared_1_0_384">#N/A</definedName>
    <definedName name="__shared_1_0_385">#N/A</definedName>
    <definedName name="__shared_1_0_386">#REF!</definedName>
    <definedName name="__shared_1_0_387">#N/A</definedName>
    <definedName name="__shared_1_0_388">#N/A</definedName>
    <definedName name="__shared_1_0_389">#N/A</definedName>
    <definedName name="__shared_1_0_39">#N/A</definedName>
    <definedName name="__shared_1_0_390">#N/A</definedName>
    <definedName name="__shared_1_0_391">#N/A</definedName>
    <definedName name="__shared_1_0_392">#N/A</definedName>
    <definedName name="__shared_1_0_393">#N/A</definedName>
    <definedName name="__shared_1_0_394">#N/A</definedName>
    <definedName name="__shared_1_0_395">#N/A</definedName>
    <definedName name="__shared_1_0_396">#N/A</definedName>
    <definedName name="__shared_1_0_397">#REF!</definedName>
    <definedName name="__shared_1_0_398">#N/A</definedName>
    <definedName name="__shared_1_0_399">#N/A</definedName>
    <definedName name="__shared_1_0_4">#N/A</definedName>
    <definedName name="__shared_1_0_40">#N/A</definedName>
    <definedName name="__shared_1_0_400">#N/A</definedName>
    <definedName name="__shared_1_0_401">#N/A</definedName>
    <definedName name="__shared_1_0_402">#N/A</definedName>
    <definedName name="__shared_1_0_403">#N/A</definedName>
    <definedName name="__shared_1_0_404">#N/A</definedName>
    <definedName name="__shared_1_0_405">#N/A</definedName>
    <definedName name="__shared_1_0_406">#N/A</definedName>
    <definedName name="__shared_1_0_407">#N/A</definedName>
    <definedName name="__shared_1_0_408">#REF!</definedName>
    <definedName name="__shared_1_0_409">#N/A</definedName>
    <definedName name="__shared_1_0_41">#N/A</definedName>
    <definedName name="__shared_1_0_410">#N/A</definedName>
    <definedName name="__shared_1_0_411">#N/A</definedName>
    <definedName name="__shared_1_0_412">#N/A</definedName>
    <definedName name="__shared_1_0_413">#N/A</definedName>
    <definedName name="__shared_1_0_414">#N/A</definedName>
    <definedName name="__shared_1_0_415">#N/A</definedName>
    <definedName name="__shared_1_0_416">#N/A</definedName>
    <definedName name="__shared_1_0_417">#N/A</definedName>
    <definedName name="__shared_1_0_418">#N/A</definedName>
    <definedName name="__shared_1_0_419">#REF!</definedName>
    <definedName name="__shared_1_0_42">#N/A</definedName>
    <definedName name="__shared_1_0_420">#N/A</definedName>
    <definedName name="__shared_1_0_421">#N/A</definedName>
    <definedName name="__shared_1_0_422">#N/A</definedName>
    <definedName name="__shared_1_0_423">#N/A</definedName>
    <definedName name="__shared_1_0_424">#N/A</definedName>
    <definedName name="__shared_1_0_425">#N/A</definedName>
    <definedName name="__shared_1_0_426">#N/A</definedName>
    <definedName name="__shared_1_0_427">#N/A</definedName>
    <definedName name="__shared_1_0_428">#N/A</definedName>
    <definedName name="__shared_1_0_429">#N/A</definedName>
    <definedName name="__shared_1_0_43">#N/A</definedName>
    <definedName name="__shared_1_0_430">#REF!</definedName>
    <definedName name="__shared_1_0_431">#N/A</definedName>
    <definedName name="__shared_1_0_432">#N/A</definedName>
    <definedName name="__shared_1_0_433">#N/A</definedName>
    <definedName name="__shared_1_0_434">#N/A</definedName>
    <definedName name="__shared_1_0_435">#N/A</definedName>
    <definedName name="__shared_1_0_436">#N/A</definedName>
    <definedName name="__shared_1_0_437">#N/A</definedName>
    <definedName name="__shared_1_0_438">#N/A</definedName>
    <definedName name="__shared_1_0_439">#N/A</definedName>
    <definedName name="__shared_1_0_44">#REF!</definedName>
    <definedName name="__shared_1_0_440">#N/A</definedName>
    <definedName name="__shared_1_0_441">#REF!</definedName>
    <definedName name="__shared_1_0_442">#N/A</definedName>
    <definedName name="__shared_1_0_443">#N/A</definedName>
    <definedName name="__shared_1_0_444">#N/A</definedName>
    <definedName name="__shared_1_0_445">#N/A</definedName>
    <definedName name="__shared_1_0_446">#N/A</definedName>
    <definedName name="__shared_1_0_447">#N/A</definedName>
    <definedName name="__shared_1_0_448">#N/A</definedName>
    <definedName name="__shared_1_0_449">#N/A</definedName>
    <definedName name="__shared_1_0_45">#N/A</definedName>
    <definedName name="__shared_1_0_450">#N/A</definedName>
    <definedName name="__shared_1_0_451">#N/A</definedName>
    <definedName name="__shared_1_0_452">#N/A</definedName>
    <definedName name="__shared_1_0_453">#N/A</definedName>
    <definedName name="__shared_1_0_454">#REF!</definedName>
    <definedName name="__shared_1_0_455">#N/A</definedName>
    <definedName name="__shared_1_0_456">#N/A</definedName>
    <definedName name="__shared_1_0_457">#N/A</definedName>
    <definedName name="__shared_1_0_458">#N/A</definedName>
    <definedName name="__shared_1_0_459">#N/A</definedName>
    <definedName name="__shared_1_0_46">#N/A</definedName>
    <definedName name="__shared_1_0_460">#N/A</definedName>
    <definedName name="__shared_1_0_461">#N/A</definedName>
    <definedName name="__shared_1_0_462">#N/A</definedName>
    <definedName name="__shared_1_0_463">#N/A</definedName>
    <definedName name="__shared_1_0_464">#N/A</definedName>
    <definedName name="__shared_1_0_465">#REF!</definedName>
    <definedName name="__shared_1_0_466">#N/A</definedName>
    <definedName name="__shared_1_0_467">#N/A</definedName>
    <definedName name="__shared_1_0_468">#N/A</definedName>
    <definedName name="__shared_1_0_469">#N/A</definedName>
    <definedName name="__shared_1_0_47">#N/A</definedName>
    <definedName name="__shared_1_0_470">#N/A</definedName>
    <definedName name="__shared_1_0_471">#N/A</definedName>
    <definedName name="__shared_1_0_472">#N/A</definedName>
    <definedName name="__shared_1_0_473">#N/A</definedName>
    <definedName name="__shared_1_0_474">#N/A</definedName>
    <definedName name="__shared_1_0_475">#N/A</definedName>
    <definedName name="__shared_1_0_476">#N/A</definedName>
    <definedName name="__shared_1_0_477">#REF!</definedName>
    <definedName name="__shared_1_0_478">#N/A</definedName>
    <definedName name="__shared_1_0_479">#N/A</definedName>
    <definedName name="__shared_1_0_48">#N/A</definedName>
    <definedName name="__shared_1_0_480">#N/A</definedName>
    <definedName name="__shared_1_0_481">#N/A</definedName>
    <definedName name="__shared_1_0_482">#N/A</definedName>
    <definedName name="__shared_1_0_483">#N/A</definedName>
    <definedName name="__shared_1_0_484">#N/A</definedName>
    <definedName name="__shared_1_0_485">#N/A</definedName>
    <definedName name="__shared_1_0_486">#N/A</definedName>
    <definedName name="__shared_1_0_487">#N/A</definedName>
    <definedName name="__shared_1_0_488">#REF!</definedName>
    <definedName name="__shared_1_0_489">#N/A</definedName>
    <definedName name="__shared_1_0_49">#N/A</definedName>
    <definedName name="__shared_1_0_490">#N/A</definedName>
    <definedName name="__shared_1_0_491">#N/A</definedName>
    <definedName name="__shared_1_0_492">#N/A</definedName>
    <definedName name="__shared_1_0_493">#N/A</definedName>
    <definedName name="__shared_1_0_494">#N/A</definedName>
    <definedName name="__shared_1_0_495">#N/A</definedName>
    <definedName name="__shared_1_0_496">#N/A</definedName>
    <definedName name="__shared_1_0_497">#N/A</definedName>
    <definedName name="__shared_1_0_498">#N/A</definedName>
    <definedName name="__shared_1_0_5">#N/A</definedName>
    <definedName name="__shared_1_0_50">#N/A</definedName>
    <definedName name="__shared_1_0_51">#N/A</definedName>
    <definedName name="__shared_1_0_52">#N/A</definedName>
    <definedName name="__shared_1_0_53">#N/A</definedName>
    <definedName name="__shared_1_0_54">#N/A</definedName>
    <definedName name="__shared_1_0_55">#REF!</definedName>
    <definedName name="__shared_1_0_56">#N/A</definedName>
    <definedName name="__shared_1_0_57">#N/A</definedName>
    <definedName name="__shared_1_0_58">#N/A</definedName>
    <definedName name="__shared_1_0_59">#N/A</definedName>
    <definedName name="__shared_1_0_6">#N/A</definedName>
    <definedName name="__shared_1_0_60">#N/A</definedName>
    <definedName name="__shared_1_0_61">#N/A</definedName>
    <definedName name="__shared_1_0_62">#N/A</definedName>
    <definedName name="__shared_1_0_63">#N/A</definedName>
    <definedName name="__shared_1_0_64">#N/A</definedName>
    <definedName name="__shared_1_0_65">#N/A</definedName>
    <definedName name="__shared_1_0_66">#REF!</definedName>
    <definedName name="__shared_1_0_67">#N/A</definedName>
    <definedName name="__shared_1_0_68">#N/A</definedName>
    <definedName name="__shared_1_0_69">#N/A</definedName>
    <definedName name="__shared_1_0_7">#N/A</definedName>
    <definedName name="__shared_1_0_70">#N/A</definedName>
    <definedName name="__shared_1_0_71">#N/A</definedName>
    <definedName name="__shared_1_0_72">#N/A</definedName>
    <definedName name="__shared_1_0_73">#N/A</definedName>
    <definedName name="__shared_1_0_74">#N/A</definedName>
    <definedName name="__shared_1_0_75">#N/A</definedName>
    <definedName name="__shared_1_0_76">#N/A</definedName>
    <definedName name="__shared_1_0_77">#N/A</definedName>
    <definedName name="__shared_1_0_78">#REF!</definedName>
    <definedName name="__shared_1_0_79">#N/A</definedName>
    <definedName name="__shared_1_0_8">#N/A</definedName>
    <definedName name="__shared_1_0_80">#N/A</definedName>
    <definedName name="__shared_1_0_81">#N/A</definedName>
    <definedName name="__shared_1_0_82">#N/A</definedName>
    <definedName name="__shared_1_0_83">#N/A</definedName>
    <definedName name="__shared_1_0_84">#N/A</definedName>
    <definedName name="__shared_1_0_85">#N/A</definedName>
    <definedName name="__shared_1_0_86">#N/A</definedName>
    <definedName name="__shared_1_0_87">#N/A</definedName>
    <definedName name="__shared_1_0_88">#N/A</definedName>
    <definedName name="__shared_1_0_89">#N/A</definedName>
    <definedName name="__shared_1_0_9">#N/A</definedName>
    <definedName name="__shared_1_0_90">#N/A</definedName>
    <definedName name="__shared_1_0_91">#N/A</definedName>
    <definedName name="__shared_1_0_92">#REF!</definedName>
    <definedName name="__shared_1_0_93">#N/A</definedName>
    <definedName name="__shared_1_0_94">#N/A</definedName>
    <definedName name="__shared_1_0_95">#N/A</definedName>
    <definedName name="__shared_1_0_96">#N/A</definedName>
    <definedName name="__shared_1_0_97">#N/A</definedName>
    <definedName name="__shared_1_0_98">#N/A</definedName>
    <definedName name="__shared_1_0_99">#N/A</definedName>
    <definedName name="__shared_2_0_0">#N/A</definedName>
    <definedName name="__shared_2_0_1">#N/A</definedName>
    <definedName name="__shared_2_0_2">#N/A</definedName>
    <definedName name="__shared_2_0_3">#N/A</definedName>
    <definedName name="__shared_2_0_4">#N/A</definedName>
    <definedName name="A">#REF!</definedName>
    <definedName name="A_1">#REF!</definedName>
    <definedName name="A_2">#REF!</definedName>
    <definedName name="AA">#REF!</definedName>
    <definedName name="AAA">#REF!</definedName>
    <definedName name="AAAAA">#REF!</definedName>
    <definedName name="ANCORAGEM">#REF!</definedName>
    <definedName name="_xlnm.Print_Area" localSheetId="2">CRONOGRAMA!$A$1:$J$30</definedName>
    <definedName name="_xlnm.Print_Area" localSheetId="1">'Memória de Cálculo'!$A$1:$G$226</definedName>
    <definedName name="B">#REF!</definedName>
    <definedName name="B_1">#REF!</definedName>
    <definedName name="B_2">#REF!</definedName>
    <definedName name="BDI">[1]PREÇOS!#REF!</definedName>
    <definedName name="BLOCOANCORAGEMNOVO">#REF!</definedName>
    <definedName name="Critérios_IM">#REF!</definedName>
    <definedName name="Cronograma1">#N/A</definedName>
    <definedName name="custo_canal_diversos">#REF!</definedName>
    <definedName name="custo_canal_k">#REF!</definedName>
    <definedName name="custo_viario_diversos">#REF!</definedName>
    <definedName name="custo_viario_k">#REF!</definedName>
    <definedName name="D">#REF!</definedName>
    <definedName name="E">#REF!</definedName>
    <definedName name="ELEV">#REF!</definedName>
    <definedName name="Excel_BuiltIn_Criteria">#REF!</definedName>
    <definedName name="F">#REF!</definedName>
    <definedName name="Fl_01">#N/A</definedName>
    <definedName name="G">#REF!</definedName>
    <definedName name="H">#REF!</definedName>
    <definedName name="INDIC">#REF!</definedName>
    <definedName name="ÍNDICE">#REF!</definedName>
    <definedName name="INFR">#REF!</definedName>
    <definedName name="INFRATEC">#REF!</definedName>
    <definedName name="INFRETÉCNICA">[1]PREÇOS!#REF!</definedName>
    <definedName name="kkkkkkkkkk">#REF!</definedName>
    <definedName name="MÊS">#REF!</definedName>
    <definedName name="pla">#N/A</definedName>
    <definedName name="PLAN">#REF!</definedName>
    <definedName name="planilha">#N/A</definedName>
    <definedName name="Print_Area_MI">#REF!</definedName>
    <definedName name="SHARED_FORMULA_10_144_10_144_0">#REF!</definedName>
    <definedName name="SHARED_FORMULA_10_176_10_176_0">#REF!</definedName>
    <definedName name="SHARED_FORMULA_11_144_11_144_0">#REF!*#REF!</definedName>
    <definedName name="SHARED_FORMULA_11_176_11_176_0">#REF!*#REF!</definedName>
    <definedName name="SHARED_FORMULA_12_144_12_144_0">#REF!*#REF!</definedName>
    <definedName name="SHARED_FORMULA_12_176_12_176_0">#REF!*#REF!</definedName>
    <definedName name="SHARED_FORMULA_13_144_13_144_0">#REF!*#REF!</definedName>
    <definedName name="SHARED_FORMULA_13_176_13_176_0">#REF!*#REF!</definedName>
    <definedName name="SHARED_FORMULA_14_144_14_144_0">#REF!*#REF!</definedName>
    <definedName name="SHARED_FORMULA_14_176_14_176_0">#REF!*#REF!</definedName>
    <definedName name="SHARED_FORMULA_15_144_15_144_0">(((#REF!+#REF!+#REF!)*(1+#REF!))*(1+#REF!))</definedName>
    <definedName name="SHARED_FORMULA_15_176_15_176_0">(((#REF!+#REF!+#REF!)*(1+#REF!))*(1+#REF!))</definedName>
    <definedName name="SHARED_FORMULA_16_144_16_144_0">(((#REF!+#REF!+#REF!)*(1+#REF!))*(1+#REF!))</definedName>
    <definedName name="SHARED_FORMULA_16_176_16_176_0">(((#REF!+#REF!+#REF!)*(1+#REF!))*(1+#REF!))</definedName>
    <definedName name="SHARED_FORMULA_17_144_17_144_0">#REF!+#REF!</definedName>
    <definedName name="SHARED_FORMULA_17_176_17_176_0">#REF!+#REF!</definedName>
    <definedName name="SHARED_FORMULA_18_144_18_144_0">#REF!*#REF!</definedName>
    <definedName name="SHARED_FORMULA_18_176_18_176_0">#REF!*#REF!</definedName>
    <definedName name="SHARED_FORMULA_19_145_19_145_0">#REF!*#REF!</definedName>
    <definedName name="SHARED_FORMULA_19_177_19_177_0">#REF!*#REF!</definedName>
    <definedName name="SHARED_FORMULA_20_145_20_145_0">#REF!+#REF!</definedName>
    <definedName name="SHARED_FORMULA_20_177_20_177_0">#REF!+#REF!</definedName>
    <definedName name="SHARED_FORMULA_29_145_29_145_0">UPPER(#REF!)</definedName>
    <definedName name="SHARED_FORMULA_29_177_29_177_0">UPPER(#REF!)</definedName>
    <definedName name="SHARED_FORMULA_6_103_6_103_3">SUM(#REF!)</definedName>
    <definedName name="SHARED_FORMULA_6_124_6_124_3">SUM(#REF!)</definedName>
    <definedName name="SHARED_FORMULA_6_134_6_134_3">SUM(#REF!)</definedName>
    <definedName name="SHARED_FORMULA_6_152_6_152_3">SUM(#REF!)</definedName>
    <definedName name="SHARED_FORMULA_6_162_6_162_3">SUM(#REF!)</definedName>
    <definedName name="SHARED_FORMULA_6_176_6_176_3">SUM(#REF!)</definedName>
    <definedName name="SHARED_FORMULA_6_20_6_20_3">SUM(#REF!)</definedName>
    <definedName name="SHARED_FORMULA_6_44_6_44_3">SUM(#REF!)</definedName>
    <definedName name="SHARED_FORMULA_6_60_6_60_3">SUM(#REF!)</definedName>
    <definedName name="SHARED_FORMULA_6_69_6_69_3">SUM(#REF!)</definedName>
    <definedName name="SHARED_FORMULA_6_80_6_80_3">SUM(#REF!)</definedName>
    <definedName name="SHARED_FORMULA_6_95_6_95_3">SUM(#REF!)</definedName>
    <definedName name="sqsa">#REF!</definedName>
    <definedName name="tbjan01">#REF!</definedName>
    <definedName name="TBJUL01">#REF!</definedName>
    <definedName name="TESTE">#REF!</definedName>
    <definedName name="TRAVESSIA">#REF!</definedName>
    <definedName name="VENDA_CANAL_DIVERSOS">#REF!</definedName>
    <definedName name="VENDA_CANAL_K">#REF!</definedName>
    <definedName name="VENDA_CANAL_PI_R">#REF!</definedName>
    <definedName name="VENDA_VIARIO_DIVERSOS">#REF!</definedName>
    <definedName name="VENDA_VIARIO_K">#REF!</definedName>
    <definedName name="VENDA_VIARIO_PI_R">#REF!</definedName>
    <definedName name="X_1">#REF!</definedName>
    <definedName name="X_2">#REF!</definedName>
    <definedName name="X_3">#REF!</definedName>
    <definedName name="X_4">#REF!</definedName>
    <definedName name="X_INT">#REF!</definedName>
    <definedName name="Y_1">#REF!</definedName>
    <definedName name="Y_2">#REF!</definedName>
    <definedName name="Y_3">#REF!</definedName>
    <definedName name="Y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9" i="7" l="1"/>
  <c r="F52" i="7"/>
  <c r="F187" i="7"/>
  <c r="F188" i="7"/>
  <c r="F209" i="7" l="1"/>
  <c r="F208" i="7"/>
  <c r="F26" i="7" l="1"/>
  <c r="F35" i="7" l="1"/>
  <c r="F38" i="7"/>
  <c r="F36" i="7"/>
  <c r="F43" i="7"/>
  <c r="F167" i="7" l="1"/>
  <c r="F169" i="7"/>
  <c r="F171" i="7"/>
  <c r="F174" i="7"/>
  <c r="F172" i="7" s="1"/>
  <c r="F168" i="7" l="1"/>
  <c r="F173" i="7"/>
  <c r="F183" i="7"/>
  <c r="F22" i="7"/>
  <c r="F29" i="7"/>
  <c r="F27" i="7"/>
  <c r="F25" i="7"/>
  <c r="F24" i="7"/>
  <c r="F23" i="7"/>
  <c r="F213" i="7" l="1"/>
  <c r="F212" i="7"/>
  <c r="F211" i="7"/>
  <c r="F198" i="7"/>
  <c r="F197" i="7"/>
  <c r="F195" i="7"/>
  <c r="F192" i="7"/>
  <c r="F193" i="7" s="1"/>
  <c r="F180" i="7"/>
  <c r="F178" i="7" s="1"/>
  <c r="F177" i="7"/>
  <c r="F175" i="7"/>
  <c r="F58" i="7"/>
  <c r="F56" i="7"/>
  <c r="F55" i="7"/>
  <c r="F42" i="7"/>
  <c r="F31" i="7"/>
  <c r="F28" i="7"/>
  <c r="F39" i="7" l="1"/>
  <c r="F201" i="7" l="1"/>
  <c r="G196" i="7"/>
  <c r="G199" i="7"/>
  <c r="F199" i="7"/>
  <c r="F179" i="7"/>
  <c r="G168" i="7"/>
  <c r="F63" i="7"/>
  <c r="F61" i="7"/>
  <c r="F62" i="7"/>
  <c r="G37" i="7"/>
  <c r="G38" i="7" s="1"/>
  <c r="F37" i="7"/>
  <c r="F60" i="7" l="1"/>
  <c r="F203" i="7"/>
  <c r="F205" i="7"/>
  <c r="F202" i="7"/>
  <c r="G204" i="7"/>
  <c r="G173" i="7"/>
  <c r="F204" i="7" l="1"/>
  <c r="F14" i="7"/>
  <c r="F15" i="7" l="1"/>
  <c r="F16" i="7" l="1"/>
  <c r="F17" i="7" l="1"/>
  <c r="F196" i="7" l="1"/>
  <c r="F194" i="7"/>
  <c r="F20" i="7" l="1"/>
  <c r="F33" i="7" l="1"/>
</calcChain>
</file>

<file path=xl/sharedStrings.xml><?xml version="1.0" encoding="utf-8"?>
<sst xmlns="http://schemas.openxmlformats.org/spreadsheetml/2006/main" count="2205" uniqueCount="715">
  <si>
    <t>Obra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</si>
  <si>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</si>
  <si>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</si>
  <si>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</si>
  <si>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</si>
  <si>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</si>
  <si>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</si>
  <si>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</si>
  <si>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</si>
  <si>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</si>
  <si>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</si>
  <si>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</si>
  <si>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</si>
  <si>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</si>
  <si>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>CANTEIRO DE OBRAS</t>
  </si>
  <si>
    <t xml:space="preserve"> 1.1.1 </t>
  </si>
  <si>
    <t xml:space="preserve"> 02.08.050 </t>
  </si>
  <si>
    <t>Placa em lona com impressão digital e estrutura em madeira</t>
  </si>
  <si>
    <t>m²</t>
  </si>
  <si>
    <t xml:space="preserve"> 1.1.2 </t>
  </si>
  <si>
    <t>SINAPI</t>
  </si>
  <si>
    <t>UN</t>
  </si>
  <si>
    <t xml:space="preserve"> 1.1.3 </t>
  </si>
  <si>
    <t xml:space="preserve"> 1.1.4 </t>
  </si>
  <si>
    <t xml:space="preserve"> 02.10.020 </t>
  </si>
  <si>
    <t>Locação de obra de edificação</t>
  </si>
  <si>
    <t xml:space="preserve"> 36.03.150 </t>
  </si>
  <si>
    <t>Caixa de entrada tipo ´E´ (560 x 350 x 210) mm - padrão Concessionárias</t>
  </si>
  <si>
    <t xml:space="preserve"> 2 </t>
  </si>
  <si>
    <t>MOVIMENTO DE TERRA</t>
  </si>
  <si>
    <t xml:space="preserve"> 2.1 </t>
  </si>
  <si>
    <t xml:space="preserve"> 02.09.130 </t>
  </si>
  <si>
    <t>Limpeza mecanizada do terreno, inclusive troncos com diâmetro acima de 15 cm até 50 cm, com caminhão à disposição dentro da obra, até o raio de 1 km</t>
  </si>
  <si>
    <t xml:space="preserve"> 2.2 </t>
  </si>
  <si>
    <t xml:space="preserve"> 07.01.020 </t>
  </si>
  <si>
    <t>Escavação e carga mecanizada em solo de 1ª categoria, em campo aberto</t>
  </si>
  <si>
    <t>m³</t>
  </si>
  <si>
    <t xml:space="preserve"> 2.3 </t>
  </si>
  <si>
    <t xml:space="preserve"> 07.12.040 </t>
  </si>
  <si>
    <t>Aterro mecanizado por compensação, solo de 1ª categoria em campo aberto, sem compactação do aterro</t>
  </si>
  <si>
    <t xml:space="preserve"> 2.4 </t>
  </si>
  <si>
    <t xml:space="preserve"> 07.12.030 </t>
  </si>
  <si>
    <t>Compactação de aterro mecanizado a 100% PN, sem fornecimento de solo em campo aberto</t>
  </si>
  <si>
    <t xml:space="preserve"> 2.5 </t>
  </si>
  <si>
    <t xml:space="preserve"> 05.10.010 </t>
  </si>
  <si>
    <t>Carregamento mecanizado de solo de 1ª e 2ª categoria</t>
  </si>
  <si>
    <t xml:space="preserve"> 2.6 </t>
  </si>
  <si>
    <t xml:space="preserve"> 05.10.021 </t>
  </si>
  <si>
    <t>Transporte de solo de 1ª e 2ª categoria por caminhão para distâncias superiores ao 2° km até o 3° km</t>
  </si>
  <si>
    <t xml:space="preserve"> 3 </t>
  </si>
  <si>
    <t>INFRAESTRUTURA</t>
  </si>
  <si>
    <t xml:space="preserve"> 3.1 </t>
  </si>
  <si>
    <t>ESTACAS</t>
  </si>
  <si>
    <t xml:space="preserve"> 3.1.1 </t>
  </si>
  <si>
    <t xml:space="preserve"> 12.05.020 </t>
  </si>
  <si>
    <t>Estaca escavada mecanicamente, diâmetro de 25 cm até 20 t</t>
  </si>
  <si>
    <t>M</t>
  </si>
  <si>
    <t xml:space="preserve"> 3.2 </t>
  </si>
  <si>
    <t>VIGAS BALDRAME E MURO DE ARRIMO</t>
  </si>
  <si>
    <t xml:space="preserve"> 3.2.1 </t>
  </si>
  <si>
    <t xml:space="preserve"> 06.01.020 </t>
  </si>
  <si>
    <t>Escavação manual em solo de 1ª e 2ª categoria em campo aberto</t>
  </si>
  <si>
    <t xml:space="preserve"> 3.2.2 </t>
  </si>
  <si>
    <t xml:space="preserve"> 06.11.020 </t>
  </si>
  <si>
    <t>Reaterro manual para simples regularização sem compactação</t>
  </si>
  <si>
    <t xml:space="preserve"> 3.2.3 </t>
  </si>
  <si>
    <t xml:space="preserve"> 09.01.020 </t>
  </si>
  <si>
    <t>Forma em madeira comum para fundação</t>
  </si>
  <si>
    <t xml:space="preserve"> 3.2.4 </t>
  </si>
  <si>
    <t xml:space="preserve"> 11.18.040 </t>
  </si>
  <si>
    <t>Lastro de pedra britada</t>
  </si>
  <si>
    <t xml:space="preserve"> 3.2.5 </t>
  </si>
  <si>
    <t xml:space="preserve"> 10.01.040 </t>
  </si>
  <si>
    <t>Armadura em barra de aço CA-50 (A ou B) fyk = 500 MPa</t>
  </si>
  <si>
    <t>KG</t>
  </si>
  <si>
    <t xml:space="preserve"> 3.2.6 </t>
  </si>
  <si>
    <t xml:space="preserve"> 11.01.290 </t>
  </si>
  <si>
    <t>Concreto usinado, fck = 25 MPa - para bombeamento</t>
  </si>
  <si>
    <t xml:space="preserve"> 3.2.7 </t>
  </si>
  <si>
    <t xml:space="preserve"> 11.16.040 </t>
  </si>
  <si>
    <t>Lançamento e adensamento de concreto ou massa em fundação</t>
  </si>
  <si>
    <t xml:space="preserve"> 3.2.8 </t>
  </si>
  <si>
    <t xml:space="preserve"> 3.2.9 </t>
  </si>
  <si>
    <t xml:space="preserve"> 14.11.261 </t>
  </si>
  <si>
    <t>Alvenaria de bloco de concreto estrutural 14 x 19 x 39 cm - classe A</t>
  </si>
  <si>
    <t xml:space="preserve"> 3.2.10 </t>
  </si>
  <si>
    <t xml:space="preserve"> 11.05.040 </t>
  </si>
  <si>
    <t>Argamassa graute</t>
  </si>
  <si>
    <t xml:space="preserve"> 3.2.11 </t>
  </si>
  <si>
    <t xml:space="preserve"> 05.07.040 </t>
  </si>
  <si>
    <t>Remoção de entulho separado de obra com caçamba metálica - terra, alvenaria, concreto, argamassa, madeira, papel, plástico ou metal</t>
  </si>
  <si>
    <t xml:space="preserve"> 4 </t>
  </si>
  <si>
    <t>SUPERESTRUTURA</t>
  </si>
  <si>
    <t xml:space="preserve"> 4.1 </t>
  </si>
  <si>
    <t xml:space="preserve"> 4.2 </t>
  </si>
  <si>
    <t xml:space="preserve"> 4.3 </t>
  </si>
  <si>
    <t xml:space="preserve"> 11.16.020 </t>
  </si>
  <si>
    <t>Lançamento, espalhamento e adensamento de concreto ou massa em lastro e/ou enchimento</t>
  </si>
  <si>
    <t xml:space="preserve"> 4.4 </t>
  </si>
  <si>
    <t xml:space="preserve"> 09.01.030 </t>
  </si>
  <si>
    <t>Forma em madeira comum para estrutura</t>
  </si>
  <si>
    <t xml:space="preserve"> 4.5 </t>
  </si>
  <si>
    <t xml:space="preserve"> 13.02.150 </t>
  </si>
  <si>
    <t>Laje pré-fabricada mista vigota protendida/lajota cerâmica - LP 12 (8+4) e capa com concreto de 25 MPa</t>
  </si>
  <si>
    <t xml:space="preserve"> 5 </t>
  </si>
  <si>
    <t>PAREDES E PAINÉIS</t>
  </si>
  <si>
    <t xml:space="preserve"> 5.1 </t>
  </si>
  <si>
    <t>PAREDES</t>
  </si>
  <si>
    <t xml:space="preserve"> 5.1.1 </t>
  </si>
  <si>
    <t xml:space="preserve"> 5.1.2 </t>
  </si>
  <si>
    <t xml:space="preserve"> 5.1.3 </t>
  </si>
  <si>
    <t xml:space="preserve"> 93199 </t>
  </si>
  <si>
    <t>CONTRAVERGA MOLDADA IN LOCO COM UTILIZAÇÃO DE BLOCOS CANALETA PARA VÃOS DE MAIS DE 1,5 M DE COMPRIMENTO. AF_03/2016</t>
  </si>
  <si>
    <t xml:space="preserve"> 89993 </t>
  </si>
  <si>
    <t>GRAUTEAMENTO VERTICAL EM ALVENARIA ESTRUTURAL. AF_09/2021</t>
  </si>
  <si>
    <t xml:space="preserve"> 6 </t>
  </si>
  <si>
    <t>ESQUADRIAS</t>
  </si>
  <si>
    <t xml:space="preserve"> 6.1 </t>
  </si>
  <si>
    <t xml:space="preserve"> 25.02.300 </t>
  </si>
  <si>
    <t>Porta de abrir em alumínio com pintura eletrostática, sob medida - cor branca</t>
  </si>
  <si>
    <t xml:space="preserve"> 6.2 </t>
  </si>
  <si>
    <t xml:space="preserve"> 25.02.042 </t>
  </si>
  <si>
    <t>Porta de correr em alumínio tipo lambri branco, sob medida</t>
  </si>
  <si>
    <t xml:space="preserve"> 6.3 </t>
  </si>
  <si>
    <t xml:space="preserve"> 25.02.020 </t>
  </si>
  <si>
    <t>Porta de entrada de abrir em alumínio, sob medida</t>
  </si>
  <si>
    <t xml:space="preserve"> 6.4 </t>
  </si>
  <si>
    <t xml:space="preserve"> 25.02.221 </t>
  </si>
  <si>
    <t>Porta de correr em alumínio com veneziana e vidro - cor branca</t>
  </si>
  <si>
    <t xml:space="preserve"> 6.5 </t>
  </si>
  <si>
    <t xml:space="preserve"> 25.01.371 </t>
  </si>
  <si>
    <t>Caixilho em alumínio basculante com vidro - branco</t>
  </si>
  <si>
    <t xml:space="preserve"> 6.6 </t>
  </si>
  <si>
    <t xml:space="preserve"> 34.05.350 </t>
  </si>
  <si>
    <t>Portão de abrir em gradil eletrofundido, malha 5 x 15 cm</t>
  </si>
  <si>
    <t xml:space="preserve"> 7 </t>
  </si>
  <si>
    <t>COBERTURA</t>
  </si>
  <si>
    <t xml:space="preserve"> 7.1 </t>
  </si>
  <si>
    <t xml:space="preserve"> 7.1.1 </t>
  </si>
  <si>
    <t xml:space="preserve"> 15.01.210 </t>
  </si>
  <si>
    <t>Estrutura pontaletada para telhas de barro</t>
  </si>
  <si>
    <t xml:space="preserve"> 7.1.2 </t>
  </si>
  <si>
    <t xml:space="preserve"> 7.1.3 </t>
  </si>
  <si>
    <t xml:space="preserve"> 16.02.060 </t>
  </si>
  <si>
    <t>Telha de barro tipo plan</t>
  </si>
  <si>
    <t xml:space="preserve"> 7.1.4 </t>
  </si>
  <si>
    <t xml:space="preserve"> 16.33.052 </t>
  </si>
  <si>
    <t>Calha, rufo, afins em chapa galvanizada nº 24 - corte 0,50 m</t>
  </si>
  <si>
    <t xml:space="preserve"> 8 </t>
  </si>
  <si>
    <t>INSTALAÇÕES HIDRÁULICAS</t>
  </si>
  <si>
    <t xml:space="preserve"> 8.1 </t>
  </si>
  <si>
    <t>REDE DE ESGOTO SANITÁRIO</t>
  </si>
  <si>
    <t xml:space="preserve"> 8.1.1 </t>
  </si>
  <si>
    <t xml:space="preserve"> 49.01.030 </t>
  </si>
  <si>
    <t>Caixa sifonada de PVC rígido de 150 x 150 x 50 mm, com grelha</t>
  </si>
  <si>
    <t xml:space="preserve"> 8.1.2 </t>
  </si>
  <si>
    <t xml:space="preserve"> 8.1.3 </t>
  </si>
  <si>
    <t xml:space="preserve"> 46.01.040 </t>
  </si>
  <si>
    <t>Tubo de PVC rígido soldável marrom, DN= 40 mm, (1 1/4´), inclusive conexões</t>
  </si>
  <si>
    <t xml:space="preserve"> 8.1.4 </t>
  </si>
  <si>
    <t xml:space="preserve"> 46.02.050 </t>
  </si>
  <si>
    <t>Tubo de PVC rígido branco PxB com virola e anel de borracha, linha esgoto série normal, DN= 50 mm, inclusive conexões</t>
  </si>
  <si>
    <t xml:space="preserve"> 8.1.5 </t>
  </si>
  <si>
    <t xml:space="preserve"> 46.02.070 </t>
  </si>
  <si>
    <t>Tubo de PVC rígido branco PxB com virola e anel de borracha, linha esgoto série normal, DN= 100 mm, inclusive conexões</t>
  </si>
  <si>
    <t xml:space="preserve"> 8.1.6 </t>
  </si>
  <si>
    <t xml:space="preserve"> 42.05.320 </t>
  </si>
  <si>
    <t>Caixa de inspeção do terra cilíndrica em PVC rígido, diâmetro de 300 mm - h= 400 mm</t>
  </si>
  <si>
    <t xml:space="preserve"> 8.1.7 </t>
  </si>
  <si>
    <t xml:space="preserve"> 49.03.036 </t>
  </si>
  <si>
    <t>Caixa de gordura em PVC com tampa reforçada - capacidade 19 litros</t>
  </si>
  <si>
    <t xml:space="preserve"> 8.2 </t>
  </si>
  <si>
    <t>REDE DE ÁGUA FRIA</t>
  </si>
  <si>
    <t xml:space="preserve"> 8.2.1 </t>
  </si>
  <si>
    <t xml:space="preserve"> 47.01.030 </t>
  </si>
  <si>
    <t>Registro de gaveta em latão fundido sem acabamento, DN= 1´</t>
  </si>
  <si>
    <t xml:space="preserve"> 8.2.2 </t>
  </si>
  <si>
    <t xml:space="preserve"> 8.2.3 </t>
  </si>
  <si>
    <t xml:space="preserve"> 46.01.020 </t>
  </si>
  <si>
    <t>Tubo de PVC rígido soldável marrom, DN= 25 mm, (3/4´), inclusive conexões</t>
  </si>
  <si>
    <t xml:space="preserve"> 8.2.4 </t>
  </si>
  <si>
    <t xml:space="preserve"> 46.01.050 </t>
  </si>
  <si>
    <t>Tubo de PVC rígido soldável marrom, DN= 50 mm, (1 1/2´), inclusive conexões</t>
  </si>
  <si>
    <t xml:space="preserve"> 8.2.5 </t>
  </si>
  <si>
    <t xml:space="preserve"> 48.02.400 </t>
  </si>
  <si>
    <t>Reservatório em polietileno com tampa de rosca - capacidade de 1.000 litros</t>
  </si>
  <si>
    <t xml:space="preserve"> 8.3 </t>
  </si>
  <si>
    <t>REDE DE ÁGUAS PLUVIAIS</t>
  </si>
  <si>
    <t xml:space="preserve"> 8.3.1 </t>
  </si>
  <si>
    <t xml:space="preserve"> 46.02.060 </t>
  </si>
  <si>
    <t>Tubo de PVC rígido branco PxB com virola e anel de borracha, linha esgoto série normal, DN= 75 mm, inclusive conexões</t>
  </si>
  <si>
    <t xml:space="preserve"> 8.3.2 </t>
  </si>
  <si>
    <t xml:space="preserve"> 46.03.050 </t>
  </si>
  <si>
    <t>Tubo de PVC rígido PxB com virola e anel de borracha, linha esgoto série reforçada ´R´, DN= 100 mm, inclusive conexões</t>
  </si>
  <si>
    <t xml:space="preserve"> 8.3.3 </t>
  </si>
  <si>
    <t xml:space="preserve"> 8.3.4 </t>
  </si>
  <si>
    <t xml:space="preserve"> 8.3.5 </t>
  </si>
  <si>
    <t xml:space="preserve"> 49.06.030 </t>
  </si>
  <si>
    <t>Grelha hemisférica em ferro fundido de 3"</t>
  </si>
  <si>
    <t xml:space="preserve"> 8.4 </t>
  </si>
  <si>
    <t>LOUÇAS E METAIS</t>
  </si>
  <si>
    <t xml:space="preserve"> 8.4.1 </t>
  </si>
  <si>
    <t xml:space="preserve"> 30.08.060 </t>
  </si>
  <si>
    <t>Bacia sifonada de louça para pessoas com mobilidade reduzida - capacidade de 6 litros</t>
  </si>
  <si>
    <t xml:space="preserve"> 8.4.2 </t>
  </si>
  <si>
    <t xml:space="preserve"> 30.01.030 </t>
  </si>
  <si>
    <t>Barra de apoio reta, para pessoas com mobilidade reduzida, em tubo de aço inoxidável de 1 1/2´ x 800 mm</t>
  </si>
  <si>
    <t xml:space="preserve"> 8.4.3 </t>
  </si>
  <si>
    <t xml:space="preserve"> 30.08.040 </t>
  </si>
  <si>
    <t>Lavatório de louça para canto sem coluna para pessoas com mobilidade reduzida</t>
  </si>
  <si>
    <t xml:space="preserve"> 8.4.4 </t>
  </si>
  <si>
    <t xml:space="preserve"> 44.03.310 </t>
  </si>
  <si>
    <t>Torneira de mesa para lavatório, acionamento hidromecânico, com registro integrado regulador de vazão, em latão cromado, DN= 1/2´</t>
  </si>
  <si>
    <t xml:space="preserve"> 8.4.5 </t>
  </si>
  <si>
    <t xml:space="preserve"> 44.02.062 </t>
  </si>
  <si>
    <t>Tampo/bancada em granito, com frontão, espessura de 2 cm, acabamento polido</t>
  </si>
  <si>
    <t xml:space="preserve"> 8.4.6 </t>
  </si>
  <si>
    <t xml:space="preserve"> 44.06.310 </t>
  </si>
  <si>
    <t>Cuba em aço inoxidável simples de 465x300x140mm</t>
  </si>
  <si>
    <t xml:space="preserve"> 8.4.7 </t>
  </si>
  <si>
    <t xml:space="preserve"> 44.03.470 </t>
  </si>
  <si>
    <t>Torneira de parede para pia com bica móvel e arejador, em latão fundido cromado</t>
  </si>
  <si>
    <t xml:space="preserve"> 8.4.8 </t>
  </si>
  <si>
    <t xml:space="preserve"> 44.03.400 </t>
  </si>
  <si>
    <t>Torneira curta com rosca para uso geral, em latão fundido cromado, DN= 3/4´</t>
  </si>
  <si>
    <t xml:space="preserve"> 8.4.9 </t>
  </si>
  <si>
    <t xml:space="preserve"> 8.4.10 </t>
  </si>
  <si>
    <t xml:space="preserve"> 95547 </t>
  </si>
  <si>
    <t>SABONETEIRA PLASTICA TIPO DISPENSER PARA SABONETE LIQUIDO COM RESERVATORIO 800 A 1500 ML, INCLUSO FIXAÇÃO. AF_01/2020</t>
  </si>
  <si>
    <t xml:space="preserve"> 8.4.11 </t>
  </si>
  <si>
    <t xml:space="preserve"> 101466 </t>
  </si>
  <si>
    <t>SIURB</t>
  </si>
  <si>
    <t>DISPENSER PAPEL TOALHA, DE PAREDE, MANUAL, PARA SANITÁRIOS - ABS - ALTO IMPACTO - AUTO CORTE</t>
  </si>
  <si>
    <t xml:space="preserve"> 8.4.12 </t>
  </si>
  <si>
    <t xml:space="preserve"> 44.01.050 </t>
  </si>
  <si>
    <t>Bacia sifonada de louça sem tampa - 6 litros</t>
  </si>
  <si>
    <t xml:space="preserve"> 8.4.13 </t>
  </si>
  <si>
    <t xml:space="preserve"> 44.01.270 </t>
  </si>
  <si>
    <t>Cuba de louça de embutir oval</t>
  </si>
  <si>
    <t xml:space="preserve"> 8.4.14 </t>
  </si>
  <si>
    <t xml:space="preserve"> 44.03.050 </t>
  </si>
  <si>
    <t>Dispenser papel higiênico em ABS para rolão 300 / 600 m, com visor</t>
  </si>
  <si>
    <t xml:space="preserve"> 8.5 </t>
  </si>
  <si>
    <t>DRENO AR CONDICIONADO</t>
  </si>
  <si>
    <t xml:space="preserve"> 8.5.1 </t>
  </si>
  <si>
    <t xml:space="preserve"> 89865 </t>
  </si>
  <si>
    <t>TUBO, PVC, SOLDÁVEL, DN 25MM, INSTALADO EM DRENO DE AR-CONDICIONADO - FORNECIMENTO E INSTALAÇÃO. AF_12/2014</t>
  </si>
  <si>
    <t xml:space="preserve"> 9 </t>
  </si>
  <si>
    <t>INSTALAÇÕES ELÉTRICAS</t>
  </si>
  <si>
    <t xml:space="preserve"> 9.1 </t>
  </si>
  <si>
    <t>INSTALAÇÕES GERAIS</t>
  </si>
  <si>
    <t xml:space="preserve"> 9.1.1 </t>
  </si>
  <si>
    <t xml:space="preserve"> 9.1.2 </t>
  </si>
  <si>
    <t xml:space="preserve"> 9.1.3 </t>
  </si>
  <si>
    <t xml:space="preserve"> 39.02.010 </t>
  </si>
  <si>
    <t>Cabo de cobre de 1,5 mm², isolamento 750 V - isolação em PVC 70°C</t>
  </si>
  <si>
    <t xml:space="preserve"> 39.02.030 </t>
  </si>
  <si>
    <t>Cabo de cobre de 6 mm², isolamento 750 V - isolação em PVC 70°C</t>
  </si>
  <si>
    <t xml:space="preserve"> 37.13.630 </t>
  </si>
  <si>
    <t>Disjuntor termomagnético, bipolar 220/380 V, corrente de 10 A até 50 A</t>
  </si>
  <si>
    <t>CJ</t>
  </si>
  <si>
    <t xml:space="preserve"> 40.04.460 </t>
  </si>
  <si>
    <t>Tomada 2P+T de 20 A - 250 V, completa</t>
  </si>
  <si>
    <t xml:space="preserve"> 40.04.096 </t>
  </si>
  <si>
    <t>Tomada RJ 45 para rede de dados, com placa</t>
  </si>
  <si>
    <t xml:space="preserve"> 9.2 </t>
  </si>
  <si>
    <t xml:space="preserve"> 9.2.1 </t>
  </si>
  <si>
    <t xml:space="preserve"> 9.2.2 </t>
  </si>
  <si>
    <t xml:space="preserve"> 39.18.126 </t>
  </si>
  <si>
    <t>Cabo para rede 24 AWG com 4 pares, categoria 6</t>
  </si>
  <si>
    <t xml:space="preserve"> 9.2.3 </t>
  </si>
  <si>
    <t xml:space="preserve"> 10 </t>
  </si>
  <si>
    <t>REVESTIMENTO DE FORROS</t>
  </si>
  <si>
    <t xml:space="preserve"> 10.1 </t>
  </si>
  <si>
    <t xml:space="preserve"> 17.02.020 </t>
  </si>
  <si>
    <t>Chapisco</t>
  </si>
  <si>
    <t xml:space="preserve"> 10.2 </t>
  </si>
  <si>
    <t xml:space="preserve"> 17.02.220 </t>
  </si>
  <si>
    <t>Reboco</t>
  </si>
  <si>
    <t xml:space="preserve"> 11 </t>
  </si>
  <si>
    <t>REVESTIMENTO DE PAREDES INTERNAS</t>
  </si>
  <si>
    <t xml:space="preserve"> 11.1 </t>
  </si>
  <si>
    <t xml:space="preserve"> 11.2 </t>
  </si>
  <si>
    <t xml:space="preserve"> 17.02.120 </t>
  </si>
  <si>
    <t>Emboço comum</t>
  </si>
  <si>
    <t xml:space="preserve"> 11.3 </t>
  </si>
  <si>
    <t xml:space="preserve"> 11.4 </t>
  </si>
  <si>
    <t xml:space="preserve"> 18.11.042 </t>
  </si>
  <si>
    <t>Revestimento em placa cerâmica esmaltada de 20x20 cm, tipo monocolor, assentado e rejuntado com argamassa industrializada</t>
  </si>
  <si>
    <t xml:space="preserve"> 11.5 </t>
  </si>
  <si>
    <t xml:space="preserve"> 19.01.062 </t>
  </si>
  <si>
    <t>Peitoril e/ou soleira em granito, espessura de 2 cm e largura até 20 cm, acabamento polido</t>
  </si>
  <si>
    <t xml:space="preserve"> 12 </t>
  </si>
  <si>
    <t>REVESTIMENTO DE PAREDES EXTERNAS</t>
  </si>
  <si>
    <t xml:space="preserve"> 12.1 </t>
  </si>
  <si>
    <t xml:space="preserve"> 12.2 </t>
  </si>
  <si>
    <t xml:space="preserve"> 12.3 </t>
  </si>
  <si>
    <t xml:space="preserve"> 12.4 </t>
  </si>
  <si>
    <t xml:space="preserve"> 18.11.022 </t>
  </si>
  <si>
    <t>Revestimento em placa cerâmica esmaltada de 10x10 cm, assentado e rejuntado com argamassa industrializada</t>
  </si>
  <si>
    <t xml:space="preserve"> 13 </t>
  </si>
  <si>
    <t>FECHAMENTO FRONTAL</t>
  </si>
  <si>
    <t xml:space="preserve"> 13.1 </t>
  </si>
  <si>
    <t xml:space="preserve"> 13.1.1 </t>
  </si>
  <si>
    <t xml:space="preserve"> 13.2 </t>
  </si>
  <si>
    <t>FUNDAÇAO  GRADIL E PORTAO</t>
  </si>
  <si>
    <t xml:space="preserve"> 13.2.1 </t>
  </si>
  <si>
    <t xml:space="preserve"> 13.2.2 </t>
  </si>
  <si>
    <t xml:space="preserve"> 13.2.3 </t>
  </si>
  <si>
    <t xml:space="preserve"> 32.17.010 </t>
  </si>
  <si>
    <t>Impermeabilização em argamassa impermeável com aditivo hidrófugo</t>
  </si>
  <si>
    <t xml:space="preserve"> 13.2.4 </t>
  </si>
  <si>
    <t xml:space="preserve"> 34.05.360 </t>
  </si>
  <si>
    <t>Gradil tela eletrosoldado, malha de 5 x 15cm, galvanizado</t>
  </si>
  <si>
    <t xml:space="preserve"> 13.2.5 </t>
  </si>
  <si>
    <t xml:space="preserve"> 14 </t>
  </si>
  <si>
    <t>PISOS</t>
  </si>
  <si>
    <t xml:space="preserve"> 14.1 </t>
  </si>
  <si>
    <t xml:space="preserve"> 14.1.1 </t>
  </si>
  <si>
    <t xml:space="preserve"> 87690 </t>
  </si>
  <si>
    <t>CONTRAPISO EM ARGAMASSA TRAÇO 1:4 (CIMENTO E AREIA), PREPARO MECÂNICO COM BETONEIRA 400 L, APLICADO EM ÁREAS SECAS SOBRE LAJE, NÃO ADERIDO, ACABAMENTO NÃO REFORÇADO, ESPESSURA 5CM. AF_07/2021</t>
  </si>
  <si>
    <t xml:space="preserve"> 14.1.2 </t>
  </si>
  <si>
    <t xml:space="preserve"> 14.1.3 </t>
  </si>
  <si>
    <t xml:space="preserve"> 10.02.020 </t>
  </si>
  <si>
    <t>Armadura em tela soldada de aço</t>
  </si>
  <si>
    <t xml:space="preserve"> 14.1.4 </t>
  </si>
  <si>
    <t xml:space="preserve"> 18.06.102 </t>
  </si>
  <si>
    <t>Placa cerâmica esmaltada PEI-5 para área interna, grupo de absorção BIIb, resistência química B, assentado com argamassa colante industrializada</t>
  </si>
  <si>
    <t xml:space="preserve"> 14.1.5 </t>
  </si>
  <si>
    <t xml:space="preserve"> 18.06.430 </t>
  </si>
  <si>
    <t>Rejuntamento em placas cerâmicas com argamassa industrializada para rejunte, juntas acima de 5 até 10 mm</t>
  </si>
  <si>
    <t xml:space="preserve"> 14.1.6 </t>
  </si>
  <si>
    <t xml:space="preserve"> 14.1.7 </t>
  </si>
  <si>
    <t xml:space="preserve"> 17.10.020 </t>
  </si>
  <si>
    <t>Piso em granilite moldado no local</t>
  </si>
  <si>
    <t xml:space="preserve"> 14.1.8 </t>
  </si>
  <si>
    <t xml:space="preserve"> 17.40.150 </t>
  </si>
  <si>
    <t>Resina acrílica para piso de granilite</t>
  </si>
  <si>
    <t xml:space="preserve"> 14.2 </t>
  </si>
  <si>
    <t>PISO DO CALÇAMENTO EXTERNO</t>
  </si>
  <si>
    <t xml:space="preserve"> 14.2.1 </t>
  </si>
  <si>
    <t xml:space="preserve"> 14.2.2 </t>
  </si>
  <si>
    <t xml:space="preserve"> 14.2.3 </t>
  </si>
  <si>
    <t xml:space="preserve"> 14.2.4 </t>
  </si>
  <si>
    <t xml:space="preserve"> 14.2.5 </t>
  </si>
  <si>
    <t xml:space="preserve"> 14.2.6 </t>
  </si>
  <si>
    <t xml:space="preserve"> 11.20.050 </t>
  </si>
  <si>
    <t>Corte de junta de dilatação, com serra de disco diamantado para pisos</t>
  </si>
  <si>
    <t xml:space="preserve"> 11.16.220 </t>
  </si>
  <si>
    <t>Nivelamento de piso em concreto com acabadora de superfície</t>
  </si>
  <si>
    <t xml:space="preserve"> 15 </t>
  </si>
  <si>
    <t>PINTURA</t>
  </si>
  <si>
    <t xml:space="preserve"> 15.1 </t>
  </si>
  <si>
    <t xml:space="preserve"> 33.02.080 </t>
  </si>
  <si>
    <t>Massa corrida à base de resina acrílica</t>
  </si>
  <si>
    <t xml:space="preserve"> 15.2 </t>
  </si>
  <si>
    <t xml:space="preserve"> 33.10.050 </t>
  </si>
  <si>
    <t>Tinta acrílica em massa, inclusive preparo</t>
  </si>
  <si>
    <t xml:space="preserve"> 15.3 </t>
  </si>
  <si>
    <t xml:space="preserve"> 16 </t>
  </si>
  <si>
    <t>INSTALAÇÕES DE BOMBEIRO</t>
  </si>
  <si>
    <t xml:space="preserve"> 16.1 </t>
  </si>
  <si>
    <t xml:space="preserve"> 16.1.1 </t>
  </si>
  <si>
    <t xml:space="preserve"> 50.10.100 </t>
  </si>
  <si>
    <t>Extintor manual de água pressurizada - capacidade de 10 litros</t>
  </si>
  <si>
    <t xml:space="preserve"> 16.1.2 </t>
  </si>
  <si>
    <t xml:space="preserve"> 50.10.120 </t>
  </si>
  <si>
    <t>Extintor manual de pó químico seco ABC - capacidade de 6 kg</t>
  </si>
  <si>
    <t xml:space="preserve"> 16.1.3 </t>
  </si>
  <si>
    <t xml:space="preserve"> 50.05.312 </t>
  </si>
  <si>
    <t>Bloco autônomo de iluminação de emergência LED, com autonomia mínima de 3 horas, fluxo luminoso de 2.000 até 3.000 lúmens, equipado com 2 faróis</t>
  </si>
  <si>
    <t xml:space="preserve"> 17 </t>
  </si>
  <si>
    <t>SERVIÇOS COMPLEMENTARES</t>
  </si>
  <si>
    <t xml:space="preserve"> 17.1 </t>
  </si>
  <si>
    <t xml:space="preserve"> 55.01.020 </t>
  </si>
  <si>
    <t>Limpeza final da obra</t>
  </si>
  <si>
    <t xml:space="preserve"> 17.2 </t>
  </si>
  <si>
    <t xml:space="preserve"> 34.02.100 </t>
  </si>
  <si>
    <t>Plantio de grama esmeralda em placas (jardins e canteiros)</t>
  </si>
  <si>
    <t>Total sem BDI</t>
  </si>
  <si>
    <t>Total do BDI</t>
  </si>
  <si>
    <t>Total Geral</t>
  </si>
  <si>
    <t>_______________________________________________________________
Alexandre Rogério Gaino</t>
  </si>
  <si>
    <t>Eng. Civil</t>
  </si>
  <si>
    <t>Custo Acumulado</t>
  </si>
  <si>
    <t>Porcentagem Acumulado</t>
  </si>
  <si>
    <t>Custo</t>
  </si>
  <si>
    <t>Porcentagem</t>
  </si>
  <si>
    <t>180 DIAS</t>
  </si>
  <si>
    <t>150 DIAS</t>
  </si>
  <si>
    <t>120 DIAS</t>
  </si>
  <si>
    <t>90 DIAS</t>
  </si>
  <si>
    <t>60 DIAS</t>
  </si>
  <si>
    <t>30 DIAS</t>
  </si>
  <si>
    <t>Total Por Etapa</t>
  </si>
  <si>
    <t>PREFEITURA MUNICIPAL DE SALTINHO</t>
  </si>
  <si>
    <t xml:space="preserve"> 220,0</t>
  </si>
  <si>
    <t xml:space="preserve"> 1,0</t>
  </si>
  <si>
    <t xml:space="preserve"> 26,0</t>
  </si>
  <si>
    <t xml:space="preserve"> 6,0</t>
  </si>
  <si>
    <t xml:space="preserve"> 4,0</t>
  </si>
  <si>
    <t xml:space="preserve"> 2,0</t>
  </si>
  <si>
    <t xml:space="preserve"> 5,0</t>
  </si>
  <si>
    <t xml:space="preserve"> 10,0</t>
  </si>
  <si>
    <t xml:space="preserve"> 14,0</t>
  </si>
  <si>
    <t xml:space="preserve"> 11,0</t>
  </si>
  <si>
    <t xml:space="preserve"> 3,6</t>
  </si>
  <si>
    <t xml:space="preserve"> 2,73</t>
  </si>
  <si>
    <t xml:space="preserve"> 4,06</t>
  </si>
  <si>
    <t xml:space="preserve"> 102,35</t>
  </si>
  <si>
    <t>Memória de Cálculo</t>
  </si>
  <si>
    <t>2 metros X 3 metros</t>
  </si>
  <si>
    <t>1 unidade</t>
  </si>
  <si>
    <t>área a ser feita a limpeza</t>
  </si>
  <si>
    <t>área do terreno X 0,15m de limpeza</t>
  </si>
  <si>
    <t>volume da limpeza X 1,3 valor de empolamento por m³</t>
  </si>
  <si>
    <t>idem ao item 2.5</t>
  </si>
  <si>
    <t>área a ser instalada (comprimento X largura)</t>
  </si>
  <si>
    <t>área do telhamento</t>
  </si>
  <si>
    <t>área coberta X fator de correção da inclinação</t>
  </si>
  <si>
    <t>quantidade estimada</t>
  </si>
  <si>
    <t>área das paredes  (comprimento X altura)</t>
  </si>
  <si>
    <t>corresponde a 20% da área total</t>
  </si>
  <si>
    <t>Area da limpeza * 0,20 cm</t>
  </si>
  <si>
    <t>volume do aterro * 0,7 empolamento</t>
  </si>
  <si>
    <t>210 DIAS</t>
  </si>
  <si>
    <t xml:space="preserve"> 7.2 </t>
  </si>
  <si>
    <t>MARQUISE DE ACESSO</t>
  </si>
  <si>
    <t xml:space="preserve"> 7.2.1 </t>
  </si>
  <si>
    <t>Fornecimento e montagem de estrutura em aço ASTM-A36, sem pintura</t>
  </si>
  <si>
    <t xml:space="preserve"> 7.2.2 </t>
  </si>
  <si>
    <t>Revestimento em placas de alumínio composto "ACM", espessura de 4 mm e acabamento em PVDF</t>
  </si>
  <si>
    <t xml:space="preserve"> 7.2.3 </t>
  </si>
  <si>
    <t>Vidro laminado temperado incolor de 8mm</t>
  </si>
  <si>
    <t xml:space="preserve"> 7.2.4 </t>
  </si>
  <si>
    <t>m² conforme projeto</t>
  </si>
  <si>
    <t>8,37m²*13kg</t>
  </si>
  <si>
    <t>(2,7m+3,1m)*2*0,3m</t>
  </si>
  <si>
    <t>2,7m*3,1m</t>
  </si>
  <si>
    <t>(2,7m+3,1m)*2</t>
  </si>
  <si>
    <t>conforme o projeto arquitetônico</t>
  </si>
  <si>
    <t>Lambril em madeira macho/fêmea tarugado, exceto pinus</t>
  </si>
  <si>
    <t>186,54m²*0,97kg</t>
  </si>
  <si>
    <t>estimadas</t>
  </si>
  <si>
    <t xml:space="preserve"> 14.01.020 </t>
  </si>
  <si>
    <t>Alvenaria de embasamento em tijolo maciço comum</t>
  </si>
  <si>
    <t>TELHADO CERÂMICA</t>
  </si>
  <si>
    <t xml:space="preserve"> 16.03.020 </t>
  </si>
  <si>
    <t>Telhamento em cimento reforçado com fio sintético CRFS - perfil ondulado de 8 mm</t>
  </si>
  <si>
    <t xml:space="preserve"> 15.03.030 </t>
  </si>
  <si>
    <t xml:space="preserve"> 21.03.151 </t>
  </si>
  <si>
    <t xml:space="preserve"> 26.03.070 </t>
  </si>
  <si>
    <t xml:space="preserve"> 10.3 </t>
  </si>
  <si>
    <t xml:space="preserve"> 20.01.040 </t>
  </si>
  <si>
    <t>conforme planilha [299 - O - 2287- 35 - 001_1.xlsx]Laje'!$D$8</t>
  </si>
  <si>
    <t>ver planilha [299 - O - 2287- 35 - 001_1.xlsx]Acabamentos'!$D$103</t>
  </si>
  <si>
    <t>conforme planilha '[299 - O - 2287- 35 - 001_1.xlsx]Muro de Arrimo'!$H$16+'[299 - O - 2287- 35 - 001_1.xlsx]Vigas Baldrames'!$H$15</t>
  </si>
  <si>
    <t>conforme planilha [299 - O - 2287- 35 - 001_1.xlsx]Muro de Arrimo'!$M$16+'[299 - O - 2287- 35 - 001_1.xlsx]Vigas Baldrames'!$O$15</t>
  </si>
  <si>
    <t>conforme planilha [299 - O - 2287- 35 - 001_1.xlsx]Muro de Arrimo'!$K$16+'[299 - O - 2287- 35 - 001_1.xlsx]Vigas Baldrames'!$K$15</t>
  </si>
  <si>
    <t>conforme planilha [299 - O - 2287- 35 - 001_1.xlsx]Muro de Arrimo'!$L$16+'[299 - O - 2287- 35 - 001_1.xlsx]Vigas Baldrames'!$L$15</t>
  </si>
  <si>
    <t>conforme planilha [299 - O - 2287- 35 - 001_1.xlsx]Muro de Arrimo'!$U$16+'[299 - O - 2287- 35 - 001_1.xlsx]Vigas Baldrames'!$N$15</t>
  </si>
  <si>
    <t>conforme planilha [299 - O - 2287- 35 - 001_1.xlsx]Muro de Arrimo'!$T$16</t>
  </si>
  <si>
    <t>conforme planilha [299 - O - 2287- 35 - 001_1.xlsx]Muro de Arrimo'!$N$16+'[299 - O - 2287- 35 - 001_1.xlsx]Estacas'!$H$11+'[299 - O - 2287- 35 - 001_1.xlsx]Vigas Baldrames'!$P$15</t>
  </si>
  <si>
    <t>ver planilha [299 - O - 2287- 35 - 001_1.xlsx]Alvenarias e Fechamentos'!$D$8+'[299 - O - 2287- 35 - 001_1.xlsx]Alvenarias e Fechamentos'!$D$9</t>
  </si>
  <si>
    <t>ver planilha [299 - O - 2287- 35 - 001_1.xlsx]GROUT VIGAS E PILARES'!$F$17</t>
  </si>
  <si>
    <t>ver planilha [299 - O - 2287- 35 - 001_1.xlsx]Esquadrias'!$N$8+'[299 - O - 2287- 35 - 001_1.xlsx]Esquadrias'!$N$9+'[299 - O - 2287- 35 - 001_1.xlsx]Esquadrias'!$N$10+'[299 - O - 2287- 35 - 001_1.xlsx]Esquadrias'!$N$12</t>
  </si>
  <si>
    <t>ver planilha [299 - O - 2287- 35 - 001_1.xlsx]Esquadrias'!$N$14+'[299 - O - 2287- 35 - 001_1.xlsx]Esquadrias'!$N$15</t>
  </si>
  <si>
    <t>ver planilha [299 - O - 2287- 35 - 001_1.xlsx]Esquadrias'!$N$13</t>
  </si>
  <si>
    <t>ver planilha [299 - O - 2287- 35 - 001_1.xlsx]Esquadrias'!$N$11</t>
  </si>
  <si>
    <t>ver planilha [299 - O - 2287- 35 - 001_1.xlsx]Esquadrias'!$N$17+'[299 - O - 2287- 35 - 001_1.xlsx]Esquadrias'!$N$18+'[299 - O - 2287- 35 - 001_1.xlsx]Esquadrias'!$N$19+'[299 - O - 2287- 35 - 001_1.xlsx]Esquadrias'!$N$20</t>
  </si>
  <si>
    <t>ver planilha [299 - O - 2287- 35 - 001_1.xlsx]Esquadrias'!$N$16</t>
  </si>
  <si>
    <t>ver planilha [299 - O - 2287- 35 - 001_1.xlsx]Acabamentos'!$D$102</t>
  </si>
  <si>
    <t>ver planilha [299 - O - 2287- 35 - 001_1.xlsx]Acabamentos'!$D$61+'[299 - O - 2287- 35 - 001_1.xlsx]Acabamentos'!$D$62</t>
  </si>
  <si>
    <t>ver planilha [299 - O - 2287- 35 - 001_1.xlsx]Acabamentos'!$D$38</t>
  </si>
  <si>
    <t>ver planilha [299 - O - 2287- 35 - 001_1.xlsx]Esquadrias'!$E$39</t>
  </si>
  <si>
    <t>ver planilha [299 - O - 2287- 35 - 001_1.xlsx]Estacas'!$F$14</t>
  </si>
  <si>
    <t>ver planilha [299 - O - 2287- 35 - 001_1.xlsx]Muro de Arrimo'!$H$19</t>
  </si>
  <si>
    <t>ver planilha [299 - O - 2287- 35 - 001_1.xlsx]Muro de Arrimo'!$M$19</t>
  </si>
  <si>
    <t>ver planilha [299 - O - 2287- 35 - 001_1.xlsx]Acabamentos'!$D$10+'[299 - O - 2287- 35 - 001_1.xlsx]Acabamentos'!$D$11</t>
  </si>
  <si>
    <t>ver planilha [299 - O - 2287- 35 - 001_1.xlsx]Acabamentos'!$D$10</t>
  </si>
  <si>
    <t>ver planilha [299 - O - 2287- 35 - 001_1.xlsx]Esquadrias'!$E$31</t>
  </si>
  <si>
    <t>ver planilha [299 - O - 2287- 35 - 001_1.xlsx]Acabamentos'!$D$11</t>
  </si>
  <si>
    <t>ver planilha [299 - O - 2287- 35 - 001_1.xlsx]Acabamentos'!$D$61</t>
  </si>
  <si>
    <t>ver planilha[299 - O - 2287- 35 - 001_1.xlsx]Acabamentos'!$D$61+'[299 - O - 2287- 35 - 001_1.xlsx]Acabamentos'!$D$102+'[299 - O - 2287- 35 - 001_1.xlsx]Fachadas'!$C$11+'[299 - O - 2287- 35 - 001_1.xlsx]Muro de Arrimo'!$T$19</t>
  </si>
  <si>
    <t>ver planilha[299 - O - 2287- 35 - 001_1.xlsx]Acabamentos'!$D$103*3</t>
  </si>
  <si>
    <t>conforme planilha '[299 - O - 2287- 35 - 001_1.xlsx]Muro de Arrimo'!$J$16+'[299 - O - 2287- 35 - 001_1.xlsx]Vigas Baldrames'!$J$15</t>
  </si>
  <si>
    <t>conforme planilha '[299 - O - 2287- 35 - 001_1.xlsx]GROUT VIGAS E PILARES'!$G$14</t>
  </si>
  <si>
    <t>conforme planilha '[299 - O - 2287- 35 - 001_1.xlsx]Estacas'!$F$12+'[299 - O - 2287- 35 - 001_1.xlsx]Estacas'!$F$13</t>
  </si>
  <si>
    <t>ALIMENTADORES ELETRICOS - ENTRADA ENERGIA</t>
  </si>
  <si>
    <t xml:space="preserve"> 39.21.110 </t>
  </si>
  <si>
    <t>Cabo de cobre flexível de 95 mm², isolamento 0,6/1kV - isolação HEPR 90°C</t>
  </si>
  <si>
    <t xml:space="preserve"> 39.21.090 </t>
  </si>
  <si>
    <t>Cabo de cobre flexível de 50 mm², isolamento 0,6/1kV - isolação HEPR 90°C</t>
  </si>
  <si>
    <t xml:space="preserve"> 09.02.022 </t>
  </si>
  <si>
    <t>FDE</t>
  </si>
  <si>
    <t>AE-25 ABRIGO E ENTRADA DE ENERGIA PADRÃO MULTI 200 CPFL  CATEGORIA C-6</t>
  </si>
  <si>
    <t>QUADRO DE DISTRIBUIÇÃO ELÉTRICA</t>
  </si>
  <si>
    <t xml:space="preserve"> 37.03.240 </t>
  </si>
  <si>
    <t>Quadro de distribuição universal de embutir, para disjuntores 56 DIN / 40 Bolt-on - 225 A - sem componentes</t>
  </si>
  <si>
    <t xml:space="preserve"> 69.03.130 </t>
  </si>
  <si>
    <t>Caixa subterrânea de entrada de telefonia, tipo R1 (600 x 350 x 500) mm, padrão TELEBRÁS, com tampa</t>
  </si>
  <si>
    <t xml:space="preserve"> 40.02.610 </t>
  </si>
  <si>
    <t>Caixa de passagem em alumínio fundido à prova de tempo, 200 x 200 mm</t>
  </si>
  <si>
    <t xml:space="preserve"> 9.3 </t>
  </si>
  <si>
    <t>Eletroduto em PVC rígido ou corrugado pesado</t>
  </si>
  <si>
    <t xml:space="preserve"> 9.3.1 </t>
  </si>
  <si>
    <t xml:space="preserve"> 38.19.020 </t>
  </si>
  <si>
    <t>Eletroduto de PVC corrugado flexível leve, diâmetro externo de 20 mm</t>
  </si>
  <si>
    <t xml:space="preserve"> 9.3.2 </t>
  </si>
  <si>
    <t xml:space="preserve"> 38.19.030 </t>
  </si>
  <si>
    <t>Eletroduto de PVC corrugado flexível leve, diâmetro externo de 25 mm</t>
  </si>
  <si>
    <t xml:space="preserve"> 9.3.3 </t>
  </si>
  <si>
    <t xml:space="preserve"> 38.13.030 </t>
  </si>
  <si>
    <t>Eletroduto corrugado em polietileno de alta densidade, DN= 75 mm, com acessórios</t>
  </si>
  <si>
    <t xml:space="preserve"> 9.4 </t>
  </si>
  <si>
    <t>Caixa de embutir</t>
  </si>
  <si>
    <t xml:space="preserve"> 9.4.1 </t>
  </si>
  <si>
    <t xml:space="preserve"> 40.07.010 </t>
  </si>
  <si>
    <t>Caixa em PVC de 4´ x 2´</t>
  </si>
  <si>
    <t xml:space="preserve"> 9.4.2 </t>
  </si>
  <si>
    <t xml:space="preserve"> 40.07.020 </t>
  </si>
  <si>
    <t>Caixa em PVC de 4´ x 4´</t>
  </si>
  <si>
    <t xml:space="preserve"> 9.4.3 </t>
  </si>
  <si>
    <t xml:space="preserve"> 40.01.080 </t>
  </si>
  <si>
    <t>Caixa de ferro estampada octogonal fundo móvel 4´ x 4´</t>
  </si>
  <si>
    <t xml:space="preserve"> 9.4.4 </t>
  </si>
  <si>
    <t xml:space="preserve"> 40.02.010 </t>
  </si>
  <si>
    <t>Caixa de tomada em alumínio para piso 4´ x 4´</t>
  </si>
  <si>
    <t xml:space="preserve"> 9.5 </t>
  </si>
  <si>
    <t>CABOS</t>
  </si>
  <si>
    <t xml:space="preserve"> 9.5.1 </t>
  </si>
  <si>
    <t xml:space="preserve"> 39.24.151 </t>
  </si>
  <si>
    <t>Cabo de cobre flexível de 3 x 1,5 mm², isolamento 500 V - isolação PP 70°C</t>
  </si>
  <si>
    <t xml:space="preserve"> 9.5.2 </t>
  </si>
  <si>
    <t xml:space="preserve"> 39.02.016 </t>
  </si>
  <si>
    <t>Cabo de cobre de 2,5 mm², isolamento 750 V - isolação em PVC 70°C</t>
  </si>
  <si>
    <t xml:space="preserve"> 9.5.3 </t>
  </si>
  <si>
    <t xml:space="preserve"> 9.5.4 </t>
  </si>
  <si>
    <t xml:space="preserve"> 9.6 </t>
  </si>
  <si>
    <t>TOMADAS</t>
  </si>
  <si>
    <t xml:space="preserve"> 9.6.1 </t>
  </si>
  <si>
    <t xml:space="preserve"> 40.04.450 </t>
  </si>
  <si>
    <t>Tomada 2P+T de 10 A - 250 V, completa</t>
  </si>
  <si>
    <t xml:space="preserve"> 9.6.2 </t>
  </si>
  <si>
    <t xml:space="preserve"> 9.6.3 </t>
  </si>
  <si>
    <t xml:space="preserve"> 69.20.340 </t>
  </si>
  <si>
    <t>Tomada para TV, tipo pino Jack, com placa</t>
  </si>
  <si>
    <t xml:space="preserve"> 9.6.4 </t>
  </si>
  <si>
    <t xml:space="preserve"> 9.6.5 </t>
  </si>
  <si>
    <t xml:space="preserve"> 9.6.6 </t>
  </si>
  <si>
    <t xml:space="preserve"> 9.7 </t>
  </si>
  <si>
    <t>LUMINÁRIAS</t>
  </si>
  <si>
    <t xml:space="preserve"> 9.7.1 </t>
  </si>
  <si>
    <t xml:space="preserve"> 41.14.770 </t>
  </si>
  <si>
    <t>Luminária quadrada de embutir tipo calha fechada, com difusor plano, para 4 lâmpadas fluorescentes tubulares de 14/16/18 W</t>
  </si>
  <si>
    <t xml:space="preserve"> 9.7.2 </t>
  </si>
  <si>
    <t xml:space="preserve"> 41.31.087 </t>
  </si>
  <si>
    <t>Luminária LED redonda de sobrepor com difusor recuado translucido, 4000 K, fluxo luminoso de 1900 a 2000 lm, potência de 17 a 19 W</t>
  </si>
  <si>
    <t xml:space="preserve"> 9.7.3 </t>
  </si>
  <si>
    <t xml:space="preserve"> 41.14.560 </t>
  </si>
  <si>
    <t>Luminária retangular de embutir tipo calha aberta com aletas parabólicas para 2 lâmpadas fluorescentes tubulares de 28/54W</t>
  </si>
  <si>
    <t xml:space="preserve"> 9.7.4 </t>
  </si>
  <si>
    <t xml:space="preserve"> 41.31.080 </t>
  </si>
  <si>
    <t>Luminária LED redonda de embutir com difusor translúcido, 4000 K, fluxo luminoso de 800 a 1060 lm, potência de 9 a 12 W</t>
  </si>
  <si>
    <t xml:space="preserve"> 9.7.5 </t>
  </si>
  <si>
    <t xml:space="preserve"> 41.13.102 </t>
  </si>
  <si>
    <t>Luminária blindada tipo arandela de 45º e 90º, para lâmpada LED</t>
  </si>
  <si>
    <t xml:space="preserve"> 9.7.6 </t>
  </si>
  <si>
    <t xml:space="preserve"> 41.10.430 </t>
  </si>
  <si>
    <t>Poste telecônico reto em aço SAE 1010/1020 galvanizado a fogo, altura de 6,00 m</t>
  </si>
  <si>
    <t xml:space="preserve"> 9.7.7 </t>
  </si>
  <si>
    <t xml:space="preserve"> 41.31.040 </t>
  </si>
  <si>
    <t>Luminária LED retangular de sobrepor com difusor translúcido, 4000 K, fluxo luminoso de 3690 a 4800 lm, potência de 38 a 41 W</t>
  </si>
  <si>
    <t xml:space="preserve"> 9.8 </t>
  </si>
  <si>
    <t>DISJUNTORES</t>
  </si>
  <si>
    <t xml:space="preserve"> 9.8.1 </t>
  </si>
  <si>
    <t xml:space="preserve"> 9.8.2 </t>
  </si>
  <si>
    <t xml:space="preserve"> 37.17.100 </t>
  </si>
  <si>
    <t>Dispositivo diferencial residual de 80 A x 30 mA - 4 polos</t>
  </si>
  <si>
    <t xml:space="preserve"> 9.8.3 </t>
  </si>
  <si>
    <t xml:space="preserve"> 090850 </t>
  </si>
  <si>
    <t>DISJUNTOR CAIXA MOLDADA TRIPOLAR 200A COM DISPARADOR TERMOMAGNÉTICO AJUSTÁVEL</t>
  </si>
  <si>
    <t xml:space="preserve"> 9.8.4 </t>
  </si>
  <si>
    <t xml:space="preserve"> 091703 </t>
  </si>
  <si>
    <t>DISPOSITIVO DE PROTEÇÃO CONTRA SURTOS - DPS - 1000 VCC - 45 KA - CLASSE I</t>
  </si>
  <si>
    <t xml:space="preserve"> 9.8.5 </t>
  </si>
  <si>
    <t xml:space="preserve"> 098025 </t>
  </si>
  <si>
    <t>TERMINAL OU CONECTOR DE PRESSÃO - PARA CABO 95MM2</t>
  </si>
  <si>
    <t xml:space="preserve"> 9.8.6 </t>
  </si>
  <si>
    <t xml:space="preserve"> 098023 </t>
  </si>
  <si>
    <t>TERMINAL OU CONECTOR DE PRESSÃO - PARA CABO 50MM2</t>
  </si>
  <si>
    <t xml:space="preserve"> 9.9 </t>
  </si>
  <si>
    <t>REDE, ALARME, WI-FI, TELEFONE, TV E CÂMERAS</t>
  </si>
  <si>
    <t xml:space="preserve"> 9.9.1 </t>
  </si>
  <si>
    <t xml:space="preserve"> 9.10 </t>
  </si>
  <si>
    <t>S.P.D.A. - conforme NBR 5419/15</t>
  </si>
  <si>
    <t xml:space="preserve"> 9.10.1 </t>
  </si>
  <si>
    <t xml:space="preserve"> 42.05.440 </t>
  </si>
  <si>
    <t>Barra condutora chata em alumínio de 7/8´ x 1/8´, inclusive acessórios de fixação</t>
  </si>
  <si>
    <t xml:space="preserve"> 9.10.2 </t>
  </si>
  <si>
    <t xml:space="preserve"> 42.01.090 </t>
  </si>
  <si>
    <t>Captor tipo terminal aéreo, h= 300 mm, diâmetro de 1/4´ em cobre</t>
  </si>
  <si>
    <t xml:space="preserve"> 9.10.3 </t>
  </si>
  <si>
    <t xml:space="preserve"> 39.09.120 </t>
  </si>
  <si>
    <t>Conector split-bolt para cabo de 35 mm², latão, com rabicho</t>
  </si>
  <si>
    <t xml:space="preserve"> 9.10.4 </t>
  </si>
  <si>
    <t xml:space="preserve"> 39.10.130 </t>
  </si>
  <si>
    <t>Terminal de pressão/compressão para cabo de 35 mm²</t>
  </si>
  <si>
    <t xml:space="preserve"> 9.10.5 </t>
  </si>
  <si>
    <t xml:space="preserve"> 39.04.080 </t>
  </si>
  <si>
    <t>Cabo de cobre nu, têmpera mole, classe 2, de 50 mm²</t>
  </si>
  <si>
    <t xml:space="preserve"> 9.10.6 </t>
  </si>
  <si>
    <t xml:space="preserve"> 42.05.200 </t>
  </si>
  <si>
    <t>Haste de aterramento de 5/8'' x 2,4 m</t>
  </si>
  <si>
    <t xml:space="preserve"> 9.10.7 </t>
  </si>
  <si>
    <t xml:space="preserve"> 9.10.8 </t>
  </si>
  <si>
    <t xml:space="preserve"> 42.04.120 </t>
  </si>
  <si>
    <t>Mastro simples galvanizado de diâmetro 2´</t>
  </si>
  <si>
    <t>conforme lista de elétrica fornecida</t>
  </si>
  <si>
    <t>conforme projeto estrutural</t>
  </si>
  <si>
    <t>conforme planilha [299 - O - 2287- 35 - 001_1.xlsx]GROUT VIGAS E PILARES</t>
  </si>
  <si>
    <t>conforme planilha [299 - O - 2287- 35 - 001_1.xlsx] Vigas'!$H$13 e Pilares</t>
  </si>
  <si>
    <t>aço do grout somado na infra</t>
  </si>
  <si>
    <t>conforme projeto</t>
  </si>
  <si>
    <t xml:space="preserve"> 47.05.080 </t>
  </si>
  <si>
    <t>Válvula de retenção horizontal em bronze, DN= 4´</t>
  </si>
  <si>
    <t xml:space="preserve"> 49.01.020 </t>
  </si>
  <si>
    <t>Caixa sifonada de PVC rígido de 100 x 150 x 50 mm, com grelha</t>
  </si>
  <si>
    <t xml:space="preserve"> 8.1.8 </t>
  </si>
  <si>
    <t>conforme projeto hidráulico</t>
  </si>
  <si>
    <t xml:space="preserve"> 47.01.191 </t>
  </si>
  <si>
    <t>Válvula de esfera monobloco em latão, passagem plena, acionamento com alavanca, DN= 1.1/4´</t>
  </si>
  <si>
    <t xml:space="preserve"> 8.2.6 </t>
  </si>
  <si>
    <t xml:space="preserve"> 46.01.030 </t>
  </si>
  <si>
    <t>Tubo de PVC rígido soldável marrom, DN= 32 mm, (1´), inclusive conexões</t>
  </si>
  <si>
    <t xml:space="preserve"> 8.2.7 </t>
  </si>
  <si>
    <t xml:space="preserve"> 47.01.060 </t>
  </si>
  <si>
    <t>Registro de gaveta em latão fundido sem acabamento, DN= 2´</t>
  </si>
  <si>
    <t xml:space="preserve"> 8.2.8 </t>
  </si>
  <si>
    <t xml:space="preserve"> 47.04.180 </t>
  </si>
  <si>
    <t>Válvula de descarga com registro próprio, duplo acionamento limitador de fluxo, DN = 1 1/2´</t>
  </si>
  <si>
    <t xml:space="preserve"> 49.06.110 </t>
  </si>
  <si>
    <t>Grelha hemisférica em ferro fundido de 2"</t>
  </si>
  <si>
    <t xml:space="preserve"> 8.3.6 </t>
  </si>
  <si>
    <t xml:space="preserve"> 97895 </t>
  </si>
  <si>
    <t>CAIXA ENTERRADA HIDRÁULICA RETANGULAR, EM CONCRETO PRÉ-MOLDADO, DIMENSÕES INTERNAS: 0,3X0,3X0,3 M. AF_12/2020</t>
  </si>
  <si>
    <t xml:space="preserve"> 8.3.7 </t>
  </si>
  <si>
    <t xml:space="preserve"> 97896 </t>
  </si>
  <si>
    <t>CAIXA ENTERRADA HIDRÁULICA RETANGULAR, EM CONCRETO PRÉ-MOLDADO, DIMENSÕES INTERNAS: 0,4X0,4X0,4 M. AF_12/2020</t>
  </si>
  <si>
    <t xml:space="preserve"> 8.3.8 </t>
  </si>
  <si>
    <t xml:space="preserve"> 102989 </t>
  </si>
  <si>
    <t>CANALETA MEIA CANA PRÉ-MOLDADA DE CONCRETO (D = 20 CM) - FORNECIMENTO E INSTALAÇÃO. AF_08/2021</t>
  </si>
  <si>
    <t xml:space="preserve"> 8.3.9 </t>
  </si>
  <si>
    <t xml:space="preserve"> 103002 </t>
  </si>
  <si>
    <t>GRELHA DE FERRO FUNDIDO SIMPLES COM REQUADRO, 200 X 1000 MM, ASSENTADA COM ARGAMASSA 1 : 3 CIMENTO: AREIA - FORNECIMENTO E INSTALAÇÃO. AF_08/2021</t>
  </si>
  <si>
    <t>preços unitarios com desoneraçao</t>
  </si>
  <si>
    <t xml:space="preserve"> 33.05.330 </t>
  </si>
  <si>
    <t>igual m2 de revestimento ceramico</t>
  </si>
  <si>
    <t>m2 do contra piso x 15 milmetro de altura</t>
  </si>
  <si>
    <t xml:space="preserve"> 17.01.020 </t>
  </si>
  <si>
    <t>Argamassa de regularização e/ou proteção</t>
  </si>
  <si>
    <t>Verniz em superfície de madeira</t>
  </si>
  <si>
    <t xml:space="preserve"> 32.17.030 </t>
  </si>
  <si>
    <t>Impermeabilização em argamassa polimérica para umidade e água de percolação</t>
  </si>
  <si>
    <t xml:space="preserve"> 32.16.010 </t>
  </si>
  <si>
    <t>Impermeabilização em pintura de asfalto oxidado com solventes orgânicos, sobre massa</t>
  </si>
  <si>
    <t xml:space="preserve"> 3.2.12 </t>
  </si>
  <si>
    <t xml:space="preserve"> 97741 </t>
  </si>
  <si>
    <t>KIT CAVALETE PARA MEDIÇÃO DE ÁGUA - ENTRADA INDIVIDUALIZADA, EM PVC DN 25 (¾), PARA 1 MEDIDOR  FORNECIMENTO E INSTALAÇÃO (EXCLUSIVE HIDRÔMETRO). AF_11/2016</t>
  </si>
  <si>
    <t xml:space="preserve"> 26.04.030 </t>
  </si>
  <si>
    <t>Espelho comum de 3 mm com moldura em alumínio</t>
  </si>
  <si>
    <t>91,50m²*40%</t>
  </si>
  <si>
    <t>91,50m²*0,06m</t>
  </si>
  <si>
    <t>91,50m²*0,97kg</t>
  </si>
  <si>
    <t>91,50m²*0,05m</t>
  </si>
  <si>
    <t>91,50m²</t>
  </si>
  <si>
    <t>245m²</t>
  </si>
  <si>
    <t>1,3m+10,4m+20m</t>
  </si>
  <si>
    <t>21m+8m</t>
  </si>
  <si>
    <t>área considerada</t>
  </si>
  <si>
    <t>49,65m de comprimento*0,4m de altura</t>
  </si>
  <si>
    <t>49,65m de omprimento*2,1m de altura</t>
  </si>
  <si>
    <t>49,65m de comprimento*0,7m da superficie</t>
  </si>
  <si>
    <t>4,06m² da área da cporta de entrada *50%</t>
  </si>
  <si>
    <t>INTERNO</t>
  </si>
  <si>
    <t>CPOS</t>
  </si>
  <si>
    <t xml:space="preserve"> 6.7 </t>
  </si>
  <si>
    <t xml:space="preserve"> 14.2.7 </t>
  </si>
  <si>
    <t xml:space="preserve"> 92396 </t>
  </si>
  <si>
    <t>EXECUÇÃO DE PASSEIO EM PISO INTERTRAVADO, COM BLOCO RETANGULAR COR NATURAL DE 20 X 10 CM, ESPESSURA 6 CM. AF_10/2022</t>
  </si>
  <si>
    <t xml:space="preserve"> 14.2.8 </t>
  </si>
  <si>
    <t xml:space="preserve"> 16.02.027 </t>
  </si>
  <si>
    <t>GA-01 GUIA LEVE OU SEPARADOR DE PISOS</t>
  </si>
  <si>
    <t xml:space="preserve"> 14.2.9 </t>
  </si>
  <si>
    <t xml:space="preserve"> 54.06.040 </t>
  </si>
  <si>
    <t>Guia pré-moldada reta tipo PMSP 100 - fck 25 MPa</t>
  </si>
  <si>
    <t xml:space="preserve"> 17.3 </t>
  </si>
  <si>
    <t xml:space="preserve"> 16.06.023 </t>
  </si>
  <si>
    <t>AL-01 ABRIGO PARA LIXO</t>
  </si>
  <si>
    <r>
      <t xml:space="preserve">Arquivo: </t>
    </r>
    <r>
      <rPr>
        <sz val="10"/>
        <rFont val="Arial"/>
        <family val="2"/>
      </rPr>
      <t>299 - O - 2287 - 20 - 001_6</t>
    </r>
  </si>
  <si>
    <t>CDHU</t>
  </si>
  <si>
    <t xml:space="preserve">B.D.I. </t>
  </si>
  <si>
    <t>Anexo F - Planilha Orçamentária</t>
  </si>
  <si>
    <t>Tomada de Preços 03/2023</t>
  </si>
  <si>
    <t>Obra:  UNIDADE DE SAÚDE DA FAMÍLIA</t>
  </si>
  <si>
    <t>Local: BAIRRO NOSSA SENHORA APARECIDA II - SALTINHO/SP</t>
  </si>
  <si>
    <t>Razão Social</t>
  </si>
  <si>
    <t>Endereço</t>
  </si>
  <si>
    <t>CNPJ</t>
  </si>
  <si>
    <t>Responsável Técnico - CREA/CAU</t>
  </si>
  <si>
    <t>Anexo G - Cronograma Físico e Financeiro</t>
  </si>
  <si>
    <t>Obra: CONSTRUÇÃO DE UNIDADE DE SAÚDE DA FAMÍLIA</t>
  </si>
  <si>
    <t>Razão Social - Endereço Completo - CNPJ</t>
  </si>
  <si>
    <t>Local e Data</t>
  </si>
  <si>
    <t>Unidade de Saúde da Família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</si>
</sst>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%"/>
  </numFmts>
  <fonts count="14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2"/>
    </font>
    <font>
      <sz val="10"/>
      <name val="Arial"/>
      <family val="2"/>
    </font>
    <font>
      <sz val="10"/>
      <name val="MS Sans Serif"/>
    </font>
    <font>
      <sz val="8"/>
      <name val="Arial"/>
      <family val="1"/>
    </font>
    <font>
      <b/>
      <sz val="9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B6B6B6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</borders>
  <cellStyleXfs count="4">
    <xf numFmtId="0" fontId="0" fillId="0" borderId="0"/>
    <xf numFmtId="0" fontId="9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2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3" fillId="6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6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4" fillId="7" borderId="0" xfId="0" applyFont="1" applyFill="1" applyAlignment="1">
      <alignment horizontal="right" vertical="top" wrapText="1"/>
    </xf>
    <xf numFmtId="0" fontId="2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center"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right" vertical="center" wrapText="1"/>
    </xf>
    <xf numFmtId="0" fontId="2" fillId="7" borderId="0" xfId="0" applyFont="1" applyFill="1" applyAlignment="1">
      <alignment horizontal="right" vertical="top" wrapText="1"/>
    </xf>
    <xf numFmtId="2" fontId="5" fillId="7" borderId="1" xfId="0" applyNumberFormat="1" applyFont="1" applyFill="1" applyBorder="1" applyAlignment="1">
      <alignment horizontal="right" vertical="center" wrapText="1"/>
    </xf>
    <xf numFmtId="4" fontId="5" fillId="7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3" fontId="2" fillId="7" borderId="0" xfId="0" applyNumberFormat="1" applyFont="1" applyFill="1" applyAlignment="1">
      <alignment horizontal="left" vertical="top" wrapText="1"/>
    </xf>
    <xf numFmtId="43" fontId="4" fillId="7" borderId="0" xfId="0" applyNumberFormat="1" applyFont="1" applyFill="1" applyAlignment="1">
      <alignment horizontal="left" vertical="top" wrapText="1"/>
    </xf>
    <xf numFmtId="43" fontId="2" fillId="7" borderId="1" xfId="0" applyNumberFormat="1" applyFont="1" applyFill="1" applyBorder="1" applyAlignment="1">
      <alignment horizontal="right" vertical="top" wrapText="1"/>
    </xf>
    <xf numFmtId="43" fontId="3" fillId="6" borderId="1" xfId="0" applyNumberFormat="1" applyFont="1" applyFill="1" applyBorder="1" applyAlignment="1">
      <alignment horizontal="right" vertical="top" wrapText="1"/>
    </xf>
    <xf numFmtId="43" fontId="5" fillId="7" borderId="1" xfId="0" applyNumberFormat="1" applyFont="1" applyFill="1" applyBorder="1" applyAlignment="1">
      <alignment horizontal="right" vertical="top" wrapText="1"/>
    </xf>
    <xf numFmtId="43" fontId="5" fillId="0" borderId="1" xfId="0" applyNumberFormat="1" applyFont="1" applyBorder="1" applyAlignment="1">
      <alignment horizontal="right" vertical="top" wrapText="1"/>
    </xf>
    <xf numFmtId="43" fontId="3" fillId="6" borderId="1" xfId="0" applyNumberFormat="1" applyFont="1" applyFill="1" applyBorder="1" applyAlignment="1">
      <alignment horizontal="left" vertical="top" wrapText="1"/>
    </xf>
    <xf numFmtId="43" fontId="0" fillId="0" borderId="0" xfId="0" applyNumberFormat="1"/>
    <xf numFmtId="4" fontId="5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43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wrapText="1"/>
    </xf>
    <xf numFmtId="4" fontId="3" fillId="6" borderId="1" xfId="0" applyNumberFormat="1" applyFont="1" applyFill="1" applyBorder="1" applyAlignment="1">
      <alignment horizontal="right" vertical="top" wrapText="1"/>
    </xf>
    <xf numFmtId="164" fontId="3" fillId="6" borderId="1" xfId="0" applyNumberFormat="1" applyFont="1" applyFill="1" applyBorder="1" applyAlignment="1">
      <alignment horizontal="right" vertical="top" wrapText="1"/>
    </xf>
    <xf numFmtId="164" fontId="5" fillId="7" borderId="1" xfId="0" applyNumberFormat="1" applyFont="1" applyFill="1" applyBorder="1" applyAlignment="1">
      <alignment horizontal="right" vertical="top" wrapText="1"/>
    </xf>
    <xf numFmtId="0" fontId="6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right" vertical="top" wrapText="1"/>
    </xf>
    <xf numFmtId="0" fontId="5" fillId="7" borderId="0" xfId="0" applyFont="1" applyFill="1" applyAlignment="1">
      <alignment horizontal="center" vertical="top" wrapText="1"/>
    </xf>
    <xf numFmtId="43" fontId="5" fillId="7" borderId="0" xfId="0" applyNumberFormat="1" applyFont="1" applyFill="1" applyAlignment="1">
      <alignment horizontal="right" vertical="top" wrapText="1"/>
    </xf>
    <xf numFmtId="0" fontId="5" fillId="7" borderId="0" xfId="0" applyFont="1" applyFill="1" applyAlignment="1">
      <alignment horizontal="right" vertical="center" wrapText="1"/>
    </xf>
    <xf numFmtId="43" fontId="5" fillId="8" borderId="1" xfId="0" applyNumberFormat="1" applyFont="1" applyFill="1" applyBorder="1" applyAlignment="1">
      <alignment horizontal="right" vertical="top" wrapText="1"/>
    </xf>
    <xf numFmtId="43" fontId="5" fillId="8" borderId="1" xfId="0" applyNumberFormat="1" applyFont="1" applyFill="1" applyBorder="1" applyAlignment="1">
      <alignment horizontal="right" vertical="center" wrapText="1"/>
    </xf>
    <xf numFmtId="0" fontId="2" fillId="7" borderId="5" xfId="0" applyFont="1" applyFill="1" applyBorder="1" applyAlignment="1">
      <alignment horizontal="right" vertical="top" wrapText="1"/>
    </xf>
    <xf numFmtId="0" fontId="13" fillId="9" borderId="1" xfId="0" applyFont="1" applyFill="1" applyBorder="1" applyAlignment="1">
      <alignment horizontal="left" vertical="top" wrapText="1"/>
    </xf>
    <xf numFmtId="0" fontId="13" fillId="9" borderId="4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right" vertical="top" wrapText="1"/>
    </xf>
    <xf numFmtId="0" fontId="6" fillId="9" borderId="3" xfId="0" applyFont="1" applyFill="1" applyBorder="1" applyAlignment="1">
      <alignment horizontal="right" vertical="top" wrapText="1"/>
    </xf>
    <xf numFmtId="0" fontId="9" fillId="7" borderId="0" xfId="0" applyFont="1" applyFill="1" applyAlignment="1">
      <alignment horizontal="right" vertical="top" wrapText="1"/>
    </xf>
    <xf numFmtId="0" fontId="9" fillId="7" borderId="0" xfId="0" applyFont="1" applyFill="1" applyAlignment="1">
      <alignment horizontal="center" vertical="top" wrapText="1"/>
    </xf>
    <xf numFmtId="0" fontId="8" fillId="7" borderId="0" xfId="0" applyFont="1" applyFill="1" applyAlignment="1">
      <alignment horizontal="left" vertical="top" wrapText="1"/>
    </xf>
    <xf numFmtId="0" fontId="9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right" vertical="top" wrapText="1"/>
    </xf>
    <xf numFmtId="0" fontId="4" fillId="7" borderId="0" xfId="0" applyFont="1" applyFill="1" applyAlignment="1">
      <alignment horizontal="left" vertical="top" wrapText="1"/>
    </xf>
    <xf numFmtId="4" fontId="4" fillId="7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center" vertical="top" wrapText="1"/>
    </xf>
    <xf numFmtId="0" fontId="2" fillId="7" borderId="0" xfId="0" applyFont="1" applyFill="1" applyAlignment="1">
      <alignment horizontal="center" wrapText="1"/>
    </xf>
    <xf numFmtId="0" fontId="12" fillId="7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2" xfId="0" applyFont="1" applyFill="1" applyBorder="1" applyAlignment="1">
      <alignment horizontal="center" wrapText="1"/>
    </xf>
  </cellXfs>
  <cellStyles count="4">
    <cellStyle name="Normal" xfId="0" builtinId="0"/>
    <cellStyle name="Normal 2" xfId="1" xr:uid="{00000000-0005-0000-0000-000002000000}"/>
    <cellStyle name="Normal 8" xfId="2" xr:uid="{00000000-0005-0000-0000-000003000000}"/>
    <cellStyle name="Normal 9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228</xdr:row>
      <xdr:rowOff>133350</xdr:rowOff>
    </xdr:from>
    <xdr:to>
      <xdr:col>2</xdr:col>
      <xdr:colOff>819151</xdr:colOff>
      <xdr:row>233</xdr:row>
      <xdr:rowOff>114300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1" y="69084825"/>
          <a:ext cx="21907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BANCOS:</a:t>
          </a:r>
        </a:p>
        <a:p>
          <a:r>
            <a:rPr lang="pt-BR" sz="1100" b="0"/>
            <a:t>SINAPI - 11/2022 - São Paulo</a:t>
          </a:r>
        </a:p>
        <a:p>
          <a:r>
            <a:rPr lang="pt-BR" sz="1100" b="0"/>
            <a:t>SIURB - 07/2022 - São Paulo</a:t>
          </a:r>
        </a:p>
        <a:p>
          <a:r>
            <a:rPr lang="pt-BR" sz="1100" b="0"/>
            <a:t>SIURB INFRA - 07/2022 - São Paulo</a:t>
          </a:r>
        </a:p>
        <a:p>
          <a:r>
            <a:rPr lang="pt-BR" sz="1100" b="0"/>
            <a:t>CDHU - 11/2022 - São Paulo</a:t>
          </a:r>
        </a:p>
        <a:p>
          <a:r>
            <a:rPr lang="pt-BR" sz="1100" b="0"/>
            <a:t>FDE - 10/2022 - São Paulo</a:t>
          </a:r>
        </a:p>
      </xdr:txBody>
    </xdr:sp>
    <xdr:clientData/>
  </xdr:twoCellAnchor>
  <xdr:twoCellAnchor editAs="oneCell">
    <xdr:from>
      <xdr:col>8</xdr:col>
      <xdr:colOff>444500</xdr:colOff>
      <xdr:row>0</xdr:row>
      <xdr:rowOff>38101</xdr:rowOff>
    </xdr:from>
    <xdr:to>
      <xdr:col>9</xdr:col>
      <xdr:colOff>376724</xdr:colOff>
      <xdr:row>5</xdr:row>
      <xdr:rowOff>15877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10693400" y="38101"/>
          <a:ext cx="922824" cy="981076"/>
        </a:xfrm>
        <a:prstGeom prst="rect">
          <a:avLst/>
        </a:prstGeom>
      </xdr:spPr>
    </xdr:pic>
    <xdr:clientData/>
  </xdr:twoCellAnchor>
  <xdr:oneCellAnchor>
    <xdr:from>
      <xdr:col>6</xdr:col>
      <xdr:colOff>285749</xdr:colOff>
      <xdr:row>230</xdr:row>
      <xdr:rowOff>76200</xdr:rowOff>
    </xdr:from>
    <xdr:ext cx="2943225" cy="65594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2D0F01B-2944-06BA-269E-E431C6C7916F}"/>
            </a:ext>
          </a:extLst>
        </xdr:cNvPr>
        <xdr:cNvSpPr txBox="1"/>
      </xdr:nvSpPr>
      <xdr:spPr>
        <a:xfrm>
          <a:off x="8553449" y="69399150"/>
          <a:ext cx="2943225" cy="655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/>
            <a:t>Os composições</a:t>
          </a:r>
          <a:r>
            <a:rPr lang="pt-BR" sz="1200" baseline="0"/>
            <a:t> de custos seguem os bancos do Estado de São Paulo, de acordo com com Art. 23 § 3º da lei nº 14.133/21</a:t>
          </a:r>
          <a:endParaRPr lang="pt-BR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1285875</xdr:colOff>
      <xdr:row>1</xdr:row>
      <xdr:rowOff>9525</xdr:rowOff>
    </xdr:from>
    <xdr:to>
      <xdr:col>6</xdr:col>
      <xdr:colOff>2212932</xdr:colOff>
      <xdr:row>2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8801100" y="200025"/>
          <a:ext cx="927057" cy="1000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650875</xdr:colOff>
      <xdr:row>0</xdr:row>
      <xdr:rowOff>174625</xdr:rowOff>
    </xdr:from>
    <xdr:to>
      <xdr:col>7</xdr:col>
      <xdr:colOff>657182</xdr:colOff>
      <xdr:row>1</xdr:row>
      <xdr:rowOff>984251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8302625" y="174625"/>
          <a:ext cx="927057" cy="1000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elfus\Marcos%20da%20Rocha%20Batista\Topografia\CORREGO%20ITAQUERA%20E%20ITAQUERUNA%20-%20QUEIROZ\TECLA-Planilha_cronograma_ALTER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99%20-%20O%20-%202287-%2035%20-%2000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G Resumo"/>
      <sheetName val="PLANILHA PREÇOS E QTES"/>
      <sheetName val="Cronograma"/>
      <sheetName val="Resumo de serviços"/>
      <sheetName val="Composição de serviços Teorico"/>
      <sheetName val="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cas"/>
      <sheetName val="Muro de Arrimo"/>
      <sheetName val="Vigas Baldrames"/>
      <sheetName val="GROUT VIGAS E PILARES"/>
      <sheetName val=" Vigas"/>
      <sheetName val="Laje"/>
      <sheetName val="Alvenarias e Fechamentos"/>
      <sheetName val="Coberturas"/>
      <sheetName val="Esquadrias"/>
      <sheetName val="Fachadas"/>
      <sheetName val="Acabamentos"/>
      <sheetName val="Louças e Metais"/>
      <sheetName val="Diversos"/>
    </sheetNames>
    <sheetDataSet>
      <sheetData sheetId="0">
        <row r="11">
          <cell r="H11">
            <v>19.585866699723866</v>
          </cell>
        </row>
        <row r="12">
          <cell r="F12">
            <v>265</v>
          </cell>
        </row>
        <row r="13">
          <cell r="F13">
            <v>90</v>
          </cell>
        </row>
        <row r="14">
          <cell r="F14">
            <v>44</v>
          </cell>
        </row>
      </sheetData>
      <sheetData sheetId="1">
        <row r="16">
          <cell r="H16">
            <v>18.640799999999999</v>
          </cell>
          <cell r="J16">
            <v>1.4649000000000001</v>
          </cell>
          <cell r="K16">
            <v>19.32</v>
          </cell>
          <cell r="L16">
            <v>1.44</v>
          </cell>
          <cell r="M16">
            <v>15.735900000000001</v>
          </cell>
          <cell r="N16">
            <v>3.77637</v>
          </cell>
          <cell r="U16">
            <v>107.59200000000001</v>
          </cell>
        </row>
        <row r="19">
          <cell r="T19">
            <v>49.992000000000004</v>
          </cell>
        </row>
      </sheetData>
      <sheetData sheetId="2">
        <row r="15">
          <cell r="H15">
            <v>89.545124999999985</v>
          </cell>
          <cell r="J15">
            <v>4.0804749999999999</v>
          </cell>
          <cell r="K15">
            <v>130.30199999999999</v>
          </cell>
          <cell r="L15">
            <v>9.7726499999999987</v>
          </cell>
          <cell r="M15">
            <v>9.3268000000000022</v>
          </cell>
          <cell r="N15">
            <v>163.21899999999997</v>
          </cell>
          <cell r="O15">
            <v>75.691999999999979</v>
          </cell>
          <cell r="P15">
            <v>18.009062500000002</v>
          </cell>
        </row>
      </sheetData>
      <sheetData sheetId="3"/>
      <sheetData sheetId="4">
        <row r="13">
          <cell r="H13">
            <v>2.952</v>
          </cell>
          <cell r="I13">
            <v>49.2</v>
          </cell>
        </row>
      </sheetData>
      <sheetData sheetId="5">
        <row r="8">
          <cell r="D8">
            <v>158.80000000000001</v>
          </cell>
        </row>
      </sheetData>
      <sheetData sheetId="6">
        <row r="8">
          <cell r="D8">
            <v>647.91</v>
          </cell>
        </row>
        <row r="9">
          <cell r="D9">
            <v>75.918000000000006</v>
          </cell>
        </row>
      </sheetData>
      <sheetData sheetId="7">
        <row r="10">
          <cell r="D10">
            <v>235.88</v>
          </cell>
        </row>
        <row r="20">
          <cell r="D20">
            <v>235.88</v>
          </cell>
        </row>
        <row r="21">
          <cell r="D21">
            <v>6.37</v>
          </cell>
        </row>
      </sheetData>
      <sheetData sheetId="8">
        <row r="7">
          <cell r="Z7">
            <v>170.2</v>
          </cell>
        </row>
        <row r="31">
          <cell r="E31">
            <v>20.6</v>
          </cell>
        </row>
        <row r="39">
          <cell r="E39">
            <v>32.96</v>
          </cell>
        </row>
      </sheetData>
      <sheetData sheetId="9">
        <row r="11">
          <cell r="C11">
            <v>386.70400000000006</v>
          </cell>
        </row>
        <row r="12">
          <cell r="C12">
            <v>71.584000000000003</v>
          </cell>
        </row>
      </sheetData>
      <sheetData sheetId="10">
        <row r="10">
          <cell r="D10">
            <v>23.500000000000004</v>
          </cell>
        </row>
        <row r="11">
          <cell r="D11">
            <v>163.04</v>
          </cell>
        </row>
        <row r="38">
          <cell r="D38">
            <v>48.599999999999994</v>
          </cell>
        </row>
        <row r="61">
          <cell r="D61">
            <v>554.2059999999999</v>
          </cell>
        </row>
        <row r="62">
          <cell r="D62">
            <v>196.2</v>
          </cell>
        </row>
        <row r="102">
          <cell r="D102">
            <v>154.60999999999999</v>
          </cell>
        </row>
        <row r="103">
          <cell r="D103">
            <v>75.58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 algn="l">
          <a:defRPr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4"/>
  <sheetViews>
    <sheetView view="pageBreakPreview" topLeftCell="A28" zoomScaleNormal="100" zoomScaleSheetLayoutView="100" workbookViewId="0">
      <selection activeCell="A231" sqref="A231:J231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.5" customWidth="1"/>
    <col min="6" max="6" width="6.75" customWidth="1"/>
    <col min="7" max="10" width="13" bestFit="1" customWidth="1"/>
  </cols>
  <sheetData>
    <row r="1" spans="1:10" ht="15.75" customHeight="1" x14ac:dyDescent="0.2">
      <c r="A1" s="64"/>
      <c r="B1" s="64"/>
      <c r="C1" s="64"/>
      <c r="D1" s="64"/>
      <c r="F1" s="2"/>
      <c r="G1" s="64" t="s">
        <v>701</v>
      </c>
      <c r="H1" s="64"/>
      <c r="I1" s="2"/>
      <c r="J1" s="2"/>
    </row>
    <row r="2" spans="1:10" ht="15.75" customHeight="1" x14ac:dyDescent="0.2">
      <c r="A2" s="64" t="s">
        <v>704</v>
      </c>
      <c r="B2" s="64"/>
      <c r="C2" s="64"/>
      <c r="D2" s="64"/>
      <c r="E2" s="1"/>
      <c r="F2" s="2"/>
      <c r="G2" s="1"/>
      <c r="H2" s="1"/>
      <c r="I2" s="2"/>
      <c r="J2" s="2"/>
    </row>
    <row r="3" spans="1:10" ht="15.75" customHeight="1" x14ac:dyDescent="0.2">
      <c r="A3" s="64" t="s">
        <v>705</v>
      </c>
      <c r="B3" s="64"/>
      <c r="C3" s="64"/>
      <c r="D3" s="64"/>
      <c r="E3" s="1"/>
      <c r="F3" s="2"/>
      <c r="G3" s="1"/>
      <c r="H3" s="1"/>
      <c r="I3" s="2"/>
      <c r="J3" s="2"/>
    </row>
    <row r="4" spans="1:10" ht="15.75" customHeight="1" x14ac:dyDescent="0.2">
      <c r="A4" s="64" t="s">
        <v>703</v>
      </c>
      <c r="B4" s="64"/>
      <c r="C4" s="64"/>
      <c r="D4" s="1"/>
      <c r="E4" s="1"/>
      <c r="F4" s="2"/>
      <c r="G4" s="1"/>
      <c r="H4" s="1"/>
      <c r="I4" s="2"/>
      <c r="J4" s="2"/>
    </row>
    <row r="5" spans="1:10" ht="17.25" customHeight="1" x14ac:dyDescent="0.2">
      <c r="A5" s="65" t="s">
        <v>699</v>
      </c>
      <c r="B5" s="65"/>
      <c r="C5" s="65"/>
      <c r="D5" s="65"/>
      <c r="E5" t="s">
        <v>655</v>
      </c>
      <c r="F5" s="3"/>
      <c r="G5" s="3"/>
      <c r="H5" s="3"/>
      <c r="I5" s="3"/>
      <c r="J5" s="3"/>
    </row>
    <row r="6" spans="1:10" ht="45" customHeight="1" x14ac:dyDescent="0.25">
      <c r="A6" s="62" t="s">
        <v>702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30" customHeight="1" x14ac:dyDescent="0.2">
      <c r="A7" s="36" t="s">
        <v>1</v>
      </c>
      <c r="B7" s="14" t="s">
        <v>2</v>
      </c>
      <c r="C7" s="36" t="s">
        <v>3</v>
      </c>
      <c r="D7" s="36" t="s">
        <v>4</v>
      </c>
      <c r="E7" s="37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</row>
    <row r="8" spans="1:10" ht="24" customHeight="1" x14ac:dyDescent="0.2">
      <c r="A8" s="38" t="s">
        <v>11</v>
      </c>
      <c r="B8" s="38"/>
      <c r="C8" s="38"/>
      <c r="D8" s="38" t="s">
        <v>12</v>
      </c>
      <c r="E8" s="38"/>
      <c r="F8" s="6"/>
      <c r="G8" s="38"/>
      <c r="H8" s="38"/>
      <c r="I8" s="39"/>
      <c r="J8" s="40"/>
    </row>
    <row r="9" spans="1:10" ht="24" customHeight="1" x14ac:dyDescent="0.2">
      <c r="A9" s="38" t="s">
        <v>13</v>
      </c>
      <c r="B9" s="38"/>
      <c r="C9" s="38"/>
      <c r="D9" s="38" t="s">
        <v>14</v>
      </c>
      <c r="E9" s="38"/>
      <c r="F9" s="6"/>
      <c r="G9" s="38"/>
      <c r="H9" s="38"/>
      <c r="I9" s="39"/>
      <c r="J9" s="40"/>
    </row>
    <row r="10" spans="1:10" ht="24" customHeight="1" x14ac:dyDescent="0.2">
      <c r="A10" s="35" t="s">
        <v>15</v>
      </c>
      <c r="B10" s="7" t="s">
        <v>16</v>
      </c>
      <c r="C10" s="35" t="s">
        <v>700</v>
      </c>
      <c r="D10" s="35" t="s">
        <v>17</v>
      </c>
      <c r="E10" s="15" t="s">
        <v>18</v>
      </c>
      <c r="F10" s="7">
        <v>6</v>
      </c>
      <c r="G10" s="16"/>
      <c r="H10" s="16"/>
      <c r="I10" s="16"/>
      <c r="J10" s="41"/>
    </row>
    <row r="11" spans="1:10" ht="24" customHeight="1" x14ac:dyDescent="0.2">
      <c r="A11" s="35" t="s">
        <v>19</v>
      </c>
      <c r="B11" s="7" t="s">
        <v>667</v>
      </c>
      <c r="C11" s="35" t="s">
        <v>20</v>
      </c>
      <c r="D11" s="35" t="s">
        <v>668</v>
      </c>
      <c r="E11" s="15" t="s">
        <v>21</v>
      </c>
      <c r="F11" s="7">
        <v>1</v>
      </c>
      <c r="G11" s="16"/>
      <c r="H11" s="16"/>
      <c r="I11" s="16"/>
      <c r="J11" s="41"/>
    </row>
    <row r="12" spans="1:10" ht="24" customHeight="1" x14ac:dyDescent="0.2">
      <c r="A12" s="35" t="s">
        <v>22</v>
      </c>
      <c r="B12" s="7" t="s">
        <v>24</v>
      </c>
      <c r="C12" s="35" t="s">
        <v>700</v>
      </c>
      <c r="D12" s="35" t="s">
        <v>25</v>
      </c>
      <c r="E12" s="15" t="s">
        <v>18</v>
      </c>
      <c r="F12" s="7">
        <v>224.19</v>
      </c>
      <c r="G12" s="16"/>
      <c r="H12" s="16"/>
      <c r="I12" s="16"/>
      <c r="J12" s="41"/>
    </row>
    <row r="13" spans="1:10" ht="24" customHeight="1" x14ac:dyDescent="0.2">
      <c r="A13" s="35" t="s">
        <v>23</v>
      </c>
      <c r="B13" s="7" t="s">
        <v>26</v>
      </c>
      <c r="C13" s="35" t="s">
        <v>700</v>
      </c>
      <c r="D13" s="35" t="s">
        <v>27</v>
      </c>
      <c r="E13" s="15" t="s">
        <v>21</v>
      </c>
      <c r="F13" s="7">
        <v>1</v>
      </c>
      <c r="G13" s="16"/>
      <c r="H13" s="16"/>
      <c r="I13" s="16"/>
      <c r="J13" s="41"/>
    </row>
    <row r="14" spans="1:10" ht="24" customHeight="1" x14ac:dyDescent="0.2">
      <c r="A14" s="38" t="s">
        <v>28</v>
      </c>
      <c r="B14" s="38"/>
      <c r="C14" s="38"/>
      <c r="D14" s="38" t="s">
        <v>29</v>
      </c>
      <c r="E14" s="38"/>
      <c r="F14" s="6"/>
      <c r="G14" s="38"/>
      <c r="H14" s="38"/>
      <c r="I14" s="39"/>
      <c r="J14" s="40"/>
    </row>
    <row r="15" spans="1:10" ht="24" customHeight="1" x14ac:dyDescent="0.2">
      <c r="A15" s="35" t="s">
        <v>30</v>
      </c>
      <c r="B15" s="7" t="s">
        <v>31</v>
      </c>
      <c r="C15" s="35" t="s">
        <v>700</v>
      </c>
      <c r="D15" s="35" t="s">
        <v>32</v>
      </c>
      <c r="E15" s="15" t="s">
        <v>18</v>
      </c>
      <c r="F15" s="7">
        <v>542.78</v>
      </c>
      <c r="G15" s="16"/>
      <c r="H15" s="16"/>
      <c r="I15" s="16"/>
      <c r="J15" s="41"/>
    </row>
    <row r="16" spans="1:10" ht="36" customHeight="1" x14ac:dyDescent="0.2">
      <c r="A16" s="35" t="s">
        <v>33</v>
      </c>
      <c r="B16" s="7" t="s">
        <v>34</v>
      </c>
      <c r="C16" s="35" t="s">
        <v>700</v>
      </c>
      <c r="D16" s="35" t="s">
        <v>35</v>
      </c>
      <c r="E16" s="15" t="s">
        <v>36</v>
      </c>
      <c r="F16" s="7">
        <v>102.35</v>
      </c>
      <c r="G16" s="16"/>
      <c r="H16" s="16"/>
      <c r="I16" s="16"/>
      <c r="J16" s="41"/>
    </row>
    <row r="17" spans="1:10" ht="24" customHeight="1" x14ac:dyDescent="0.2">
      <c r="A17" s="35" t="s">
        <v>37</v>
      </c>
      <c r="B17" s="7" t="s">
        <v>38</v>
      </c>
      <c r="C17" s="35" t="s">
        <v>700</v>
      </c>
      <c r="D17" s="35" t="s">
        <v>39</v>
      </c>
      <c r="E17" s="15" t="s">
        <v>36</v>
      </c>
      <c r="F17" s="7">
        <v>135.69999999999999</v>
      </c>
      <c r="G17" s="16"/>
      <c r="H17" s="16"/>
      <c r="I17" s="16"/>
      <c r="J17" s="41"/>
    </row>
    <row r="18" spans="1:10" ht="24" customHeight="1" x14ac:dyDescent="0.2">
      <c r="A18" s="35" t="s">
        <v>40</v>
      </c>
      <c r="B18" s="7" t="s">
        <v>41</v>
      </c>
      <c r="C18" s="35" t="s">
        <v>700</v>
      </c>
      <c r="D18" s="35" t="s">
        <v>42</v>
      </c>
      <c r="E18" s="15" t="s">
        <v>36</v>
      </c>
      <c r="F18" s="7">
        <v>94.99</v>
      </c>
      <c r="G18" s="16"/>
      <c r="H18" s="16"/>
      <c r="I18" s="16"/>
      <c r="J18" s="41"/>
    </row>
    <row r="19" spans="1:10" ht="24" customHeight="1" x14ac:dyDescent="0.2">
      <c r="A19" s="35" t="s">
        <v>43</v>
      </c>
      <c r="B19" s="7" t="s">
        <v>44</v>
      </c>
      <c r="C19" s="35" t="s">
        <v>700</v>
      </c>
      <c r="D19" s="35" t="s">
        <v>45</v>
      </c>
      <c r="E19" s="15" t="s">
        <v>36</v>
      </c>
      <c r="F19" s="7">
        <v>133.06</v>
      </c>
      <c r="G19" s="16"/>
      <c r="H19" s="16"/>
      <c r="I19" s="16"/>
      <c r="J19" s="41"/>
    </row>
    <row r="20" spans="1:10" ht="24" customHeight="1" x14ac:dyDescent="0.2">
      <c r="A20" s="35" t="s">
        <v>46</v>
      </c>
      <c r="B20" s="7" t="s">
        <v>47</v>
      </c>
      <c r="C20" s="35" t="s">
        <v>700</v>
      </c>
      <c r="D20" s="35" t="s">
        <v>48</v>
      </c>
      <c r="E20" s="15" t="s">
        <v>36</v>
      </c>
      <c r="F20" s="7">
        <v>133.06</v>
      </c>
      <c r="G20" s="16"/>
      <c r="H20" s="16"/>
      <c r="I20" s="16"/>
      <c r="J20" s="41"/>
    </row>
    <row r="21" spans="1:10" ht="36" customHeight="1" x14ac:dyDescent="0.2">
      <c r="A21" s="38" t="s">
        <v>49</v>
      </c>
      <c r="B21" s="38"/>
      <c r="C21" s="38"/>
      <c r="D21" s="38" t="s">
        <v>50</v>
      </c>
      <c r="E21" s="38"/>
      <c r="F21" s="6"/>
      <c r="G21" s="38"/>
      <c r="H21" s="38"/>
      <c r="I21" s="39"/>
      <c r="J21" s="40"/>
    </row>
    <row r="22" spans="1:10" ht="24" customHeight="1" x14ac:dyDescent="0.2">
      <c r="A22" s="38" t="s">
        <v>51</v>
      </c>
      <c r="B22" s="38"/>
      <c r="C22" s="38"/>
      <c r="D22" s="38" t="s">
        <v>52</v>
      </c>
      <c r="E22" s="38"/>
      <c r="F22" s="6"/>
      <c r="G22" s="38"/>
      <c r="H22" s="38"/>
      <c r="I22" s="39"/>
      <c r="J22" s="40"/>
    </row>
    <row r="23" spans="1:10" ht="24" customHeight="1" x14ac:dyDescent="0.2">
      <c r="A23" s="35" t="s">
        <v>53</v>
      </c>
      <c r="B23" s="7" t="s">
        <v>54</v>
      </c>
      <c r="C23" s="35" t="s">
        <v>700</v>
      </c>
      <c r="D23" s="35" t="s">
        <v>55</v>
      </c>
      <c r="E23" s="15" t="s">
        <v>56</v>
      </c>
      <c r="F23" s="7">
        <v>355</v>
      </c>
      <c r="G23" s="16"/>
      <c r="H23" s="16"/>
      <c r="I23" s="16"/>
      <c r="J23" s="41"/>
    </row>
    <row r="24" spans="1:10" ht="24" customHeight="1" x14ac:dyDescent="0.2">
      <c r="A24" s="38" t="s">
        <v>57</v>
      </c>
      <c r="B24" s="38"/>
      <c r="C24" s="38"/>
      <c r="D24" s="38" t="s">
        <v>58</v>
      </c>
      <c r="E24" s="38"/>
      <c r="F24" s="6"/>
      <c r="G24" s="38"/>
      <c r="H24" s="38"/>
      <c r="I24" s="39"/>
      <c r="J24" s="40"/>
    </row>
    <row r="25" spans="1:10" ht="24" customHeight="1" x14ac:dyDescent="0.2">
      <c r="A25" s="35" t="s">
        <v>59</v>
      </c>
      <c r="B25" s="7" t="s">
        <v>60</v>
      </c>
      <c r="C25" s="35" t="s">
        <v>700</v>
      </c>
      <c r="D25" s="35" t="s">
        <v>61</v>
      </c>
      <c r="E25" s="15" t="s">
        <v>36</v>
      </c>
      <c r="F25" s="7">
        <v>108.19</v>
      </c>
      <c r="G25" s="16"/>
      <c r="H25" s="16"/>
      <c r="I25" s="16"/>
      <c r="J25" s="41"/>
    </row>
    <row r="26" spans="1:10" ht="24" customHeight="1" x14ac:dyDescent="0.2">
      <c r="A26" s="35" t="s">
        <v>62</v>
      </c>
      <c r="B26" s="7" t="s">
        <v>63</v>
      </c>
      <c r="C26" s="35" t="s">
        <v>700</v>
      </c>
      <c r="D26" s="35" t="s">
        <v>64</v>
      </c>
      <c r="E26" s="15" t="s">
        <v>36</v>
      </c>
      <c r="F26" s="7">
        <v>91.43</v>
      </c>
      <c r="G26" s="16"/>
      <c r="H26" s="16"/>
      <c r="I26" s="16"/>
      <c r="J26" s="41"/>
    </row>
    <row r="27" spans="1:10" ht="24" customHeight="1" x14ac:dyDescent="0.2">
      <c r="A27" s="35" t="s">
        <v>65</v>
      </c>
      <c r="B27" s="7" t="s">
        <v>66</v>
      </c>
      <c r="C27" s="35" t="s">
        <v>700</v>
      </c>
      <c r="D27" s="35" t="s">
        <v>67</v>
      </c>
      <c r="E27" s="15" t="s">
        <v>18</v>
      </c>
      <c r="F27" s="7">
        <v>149.62</v>
      </c>
      <c r="G27" s="16"/>
      <c r="H27" s="16"/>
      <c r="I27" s="16"/>
      <c r="J27" s="41"/>
    </row>
    <row r="28" spans="1:10" ht="24" customHeight="1" x14ac:dyDescent="0.2">
      <c r="A28" s="35" t="s">
        <v>68</v>
      </c>
      <c r="B28" s="7" t="s">
        <v>69</v>
      </c>
      <c r="C28" s="35" t="s">
        <v>700</v>
      </c>
      <c r="D28" s="35" t="s">
        <v>70</v>
      </c>
      <c r="E28" s="15" t="s">
        <v>36</v>
      </c>
      <c r="F28" s="7">
        <v>5.55</v>
      </c>
      <c r="G28" s="16"/>
      <c r="H28" s="16"/>
      <c r="I28" s="16"/>
      <c r="J28" s="41"/>
    </row>
    <row r="29" spans="1:10" ht="24" customHeight="1" x14ac:dyDescent="0.2">
      <c r="A29" s="35" t="s">
        <v>71</v>
      </c>
      <c r="B29" s="7" t="s">
        <v>72</v>
      </c>
      <c r="C29" s="35" t="s">
        <v>700</v>
      </c>
      <c r="D29" s="35" t="s">
        <v>73</v>
      </c>
      <c r="E29" s="15" t="s">
        <v>74</v>
      </c>
      <c r="F29" s="7">
        <v>1683.45</v>
      </c>
      <c r="G29" s="16"/>
      <c r="H29" s="16"/>
      <c r="I29" s="16"/>
      <c r="J29" s="41"/>
    </row>
    <row r="30" spans="1:10" ht="24" customHeight="1" x14ac:dyDescent="0.2">
      <c r="A30" s="35" t="s">
        <v>75</v>
      </c>
      <c r="B30" s="7" t="s">
        <v>76</v>
      </c>
      <c r="C30" s="35" t="s">
        <v>700</v>
      </c>
      <c r="D30" s="35" t="s">
        <v>77</v>
      </c>
      <c r="E30" s="15" t="s">
        <v>36</v>
      </c>
      <c r="F30" s="7">
        <v>11.21</v>
      </c>
      <c r="G30" s="16"/>
      <c r="H30" s="16"/>
      <c r="I30" s="16"/>
      <c r="J30" s="41"/>
    </row>
    <row r="31" spans="1:10" ht="24" customHeight="1" x14ac:dyDescent="0.2">
      <c r="A31" s="35" t="s">
        <v>78</v>
      </c>
      <c r="B31" s="7" t="s">
        <v>79</v>
      </c>
      <c r="C31" s="35" t="s">
        <v>700</v>
      </c>
      <c r="D31" s="35" t="s">
        <v>80</v>
      </c>
      <c r="E31" s="15" t="s">
        <v>36</v>
      </c>
      <c r="F31" s="7">
        <v>11.21</v>
      </c>
      <c r="G31" s="16"/>
      <c r="H31" s="16"/>
      <c r="I31" s="16"/>
      <c r="J31" s="41"/>
    </row>
    <row r="32" spans="1:10" ht="24" customHeight="1" x14ac:dyDescent="0.2">
      <c r="A32" s="35" t="s">
        <v>81</v>
      </c>
      <c r="B32" s="7" t="s">
        <v>662</v>
      </c>
      <c r="C32" s="35" t="s">
        <v>700</v>
      </c>
      <c r="D32" s="35" t="s">
        <v>663</v>
      </c>
      <c r="E32" s="15" t="s">
        <v>18</v>
      </c>
      <c r="F32" s="7">
        <v>270.81</v>
      </c>
      <c r="G32" s="16"/>
      <c r="H32" s="16"/>
      <c r="I32" s="16"/>
      <c r="J32" s="41"/>
    </row>
    <row r="33" spans="1:10" ht="24" customHeight="1" x14ac:dyDescent="0.2">
      <c r="A33" s="35" t="s">
        <v>82</v>
      </c>
      <c r="B33" s="7" t="s">
        <v>664</v>
      </c>
      <c r="C33" s="35" t="s">
        <v>700</v>
      </c>
      <c r="D33" s="35" t="s">
        <v>665</v>
      </c>
      <c r="E33" s="15" t="s">
        <v>18</v>
      </c>
      <c r="F33" s="7">
        <v>270.81</v>
      </c>
      <c r="G33" s="16"/>
      <c r="H33" s="16"/>
      <c r="I33" s="16"/>
      <c r="J33" s="41"/>
    </row>
    <row r="34" spans="1:10" ht="24" customHeight="1" x14ac:dyDescent="0.2">
      <c r="A34" s="35" t="s">
        <v>85</v>
      </c>
      <c r="B34" s="7" t="s">
        <v>444</v>
      </c>
      <c r="C34" s="35" t="s">
        <v>700</v>
      </c>
      <c r="D34" s="35" t="s">
        <v>445</v>
      </c>
      <c r="E34" s="15" t="s">
        <v>36</v>
      </c>
      <c r="F34" s="7">
        <v>9.33</v>
      </c>
      <c r="G34" s="16"/>
      <c r="H34" s="16"/>
      <c r="I34" s="16"/>
      <c r="J34" s="41"/>
    </row>
    <row r="35" spans="1:10" ht="24" customHeight="1" x14ac:dyDescent="0.2">
      <c r="A35" s="35" t="s">
        <v>88</v>
      </c>
      <c r="B35" s="7" t="s">
        <v>86</v>
      </c>
      <c r="C35" s="35" t="s">
        <v>700</v>
      </c>
      <c r="D35" s="35" t="s">
        <v>87</v>
      </c>
      <c r="E35" s="15" t="s">
        <v>36</v>
      </c>
      <c r="F35" s="7">
        <v>3.56</v>
      </c>
      <c r="G35" s="16"/>
      <c r="H35" s="16"/>
      <c r="I35" s="16"/>
      <c r="J35" s="41"/>
    </row>
    <row r="36" spans="1:10" ht="24" customHeight="1" x14ac:dyDescent="0.2">
      <c r="A36" s="35" t="s">
        <v>666</v>
      </c>
      <c r="B36" s="7" t="s">
        <v>89</v>
      </c>
      <c r="C36" s="35" t="s">
        <v>700</v>
      </c>
      <c r="D36" s="35" t="s">
        <v>90</v>
      </c>
      <c r="E36" s="15" t="s">
        <v>36</v>
      </c>
      <c r="F36" s="7">
        <v>41.37</v>
      </c>
      <c r="G36" s="16"/>
      <c r="H36" s="16"/>
      <c r="I36" s="16"/>
      <c r="J36" s="41"/>
    </row>
    <row r="37" spans="1:10" ht="36" customHeight="1" x14ac:dyDescent="0.2">
      <c r="A37" s="38" t="s">
        <v>91</v>
      </c>
      <c r="B37" s="38"/>
      <c r="C37" s="38"/>
      <c r="D37" s="38" t="s">
        <v>92</v>
      </c>
      <c r="E37" s="38"/>
      <c r="F37" s="6"/>
      <c r="G37" s="38"/>
      <c r="H37" s="38"/>
      <c r="I37" s="39"/>
      <c r="J37" s="40"/>
    </row>
    <row r="38" spans="1:10" ht="24" customHeight="1" x14ac:dyDescent="0.2">
      <c r="A38" s="35" t="s">
        <v>93</v>
      </c>
      <c r="B38" s="7" t="s">
        <v>72</v>
      </c>
      <c r="C38" s="35" t="s">
        <v>700</v>
      </c>
      <c r="D38" s="35" t="s">
        <v>73</v>
      </c>
      <c r="E38" s="15" t="s">
        <v>74</v>
      </c>
      <c r="F38" s="7">
        <v>595.29</v>
      </c>
      <c r="G38" s="16"/>
      <c r="H38" s="16"/>
      <c r="I38" s="16"/>
      <c r="J38" s="41"/>
    </row>
    <row r="39" spans="1:10" ht="24" customHeight="1" x14ac:dyDescent="0.2">
      <c r="A39" s="35" t="s">
        <v>94</v>
      </c>
      <c r="B39" s="7" t="s">
        <v>76</v>
      </c>
      <c r="C39" s="35" t="s">
        <v>700</v>
      </c>
      <c r="D39" s="35" t="s">
        <v>77</v>
      </c>
      <c r="E39" s="15" t="s">
        <v>36</v>
      </c>
      <c r="F39" s="7">
        <v>4.99</v>
      </c>
      <c r="G39" s="16"/>
      <c r="H39" s="16"/>
      <c r="I39" s="16"/>
      <c r="J39" s="41"/>
    </row>
    <row r="40" spans="1:10" ht="24" customHeight="1" x14ac:dyDescent="0.2">
      <c r="A40" s="35" t="s">
        <v>95</v>
      </c>
      <c r="B40" s="7" t="s">
        <v>96</v>
      </c>
      <c r="C40" s="35" t="s">
        <v>700</v>
      </c>
      <c r="D40" s="35" t="s">
        <v>97</v>
      </c>
      <c r="E40" s="15" t="s">
        <v>36</v>
      </c>
      <c r="F40" s="7">
        <v>4.99</v>
      </c>
      <c r="G40" s="16"/>
      <c r="H40" s="16"/>
      <c r="I40" s="16"/>
      <c r="J40" s="41"/>
    </row>
    <row r="41" spans="1:10" ht="24" customHeight="1" x14ac:dyDescent="0.2">
      <c r="A41" s="35" t="s">
        <v>98</v>
      </c>
      <c r="B41" s="7" t="s">
        <v>99</v>
      </c>
      <c r="C41" s="35" t="s">
        <v>700</v>
      </c>
      <c r="D41" s="35" t="s">
        <v>100</v>
      </c>
      <c r="E41" s="15" t="s">
        <v>18</v>
      </c>
      <c r="F41" s="7">
        <v>107.44</v>
      </c>
      <c r="G41" s="16"/>
      <c r="H41" s="16"/>
      <c r="I41" s="16"/>
      <c r="J41" s="41"/>
    </row>
    <row r="42" spans="1:10" ht="24" customHeight="1" x14ac:dyDescent="0.2">
      <c r="A42" s="35" t="s">
        <v>101</v>
      </c>
      <c r="B42" s="7" t="s">
        <v>102</v>
      </c>
      <c r="C42" s="35" t="s">
        <v>700</v>
      </c>
      <c r="D42" s="35" t="s">
        <v>103</v>
      </c>
      <c r="E42" s="15" t="s">
        <v>18</v>
      </c>
      <c r="F42" s="7">
        <v>158.80000000000001</v>
      </c>
      <c r="G42" s="16"/>
      <c r="H42" s="16"/>
      <c r="I42" s="16"/>
      <c r="J42" s="41"/>
    </row>
    <row r="43" spans="1:10" ht="36" customHeight="1" x14ac:dyDescent="0.2">
      <c r="A43" s="38" t="s">
        <v>104</v>
      </c>
      <c r="B43" s="38"/>
      <c r="C43" s="38"/>
      <c r="D43" s="38" t="s">
        <v>105</v>
      </c>
      <c r="E43" s="38"/>
      <c r="F43" s="6"/>
      <c r="G43" s="38"/>
      <c r="H43" s="38"/>
      <c r="I43" s="39"/>
      <c r="J43" s="40"/>
    </row>
    <row r="44" spans="1:10" ht="24" customHeight="1" x14ac:dyDescent="0.2">
      <c r="A44" s="38" t="s">
        <v>106</v>
      </c>
      <c r="B44" s="38"/>
      <c r="C44" s="38"/>
      <c r="D44" s="38" t="s">
        <v>107</v>
      </c>
      <c r="E44" s="38"/>
      <c r="F44" s="6"/>
      <c r="G44" s="38"/>
      <c r="H44" s="38"/>
      <c r="I44" s="39"/>
      <c r="J44" s="40"/>
    </row>
    <row r="45" spans="1:10" ht="24" customHeight="1" x14ac:dyDescent="0.2">
      <c r="A45" s="35" t="s">
        <v>108</v>
      </c>
      <c r="B45" s="7" t="s">
        <v>83</v>
      </c>
      <c r="C45" s="35" t="s">
        <v>700</v>
      </c>
      <c r="D45" s="35" t="s">
        <v>84</v>
      </c>
      <c r="E45" s="15" t="s">
        <v>18</v>
      </c>
      <c r="F45" s="7">
        <v>723.83</v>
      </c>
      <c r="G45" s="16"/>
      <c r="H45" s="16"/>
      <c r="I45" s="16"/>
      <c r="J45" s="41"/>
    </row>
    <row r="46" spans="1:10" ht="24" customHeight="1" x14ac:dyDescent="0.2">
      <c r="A46" s="35" t="s">
        <v>109</v>
      </c>
      <c r="B46" s="7" t="s">
        <v>111</v>
      </c>
      <c r="C46" s="35" t="s">
        <v>20</v>
      </c>
      <c r="D46" s="35" t="s">
        <v>112</v>
      </c>
      <c r="E46" s="15" t="s">
        <v>56</v>
      </c>
      <c r="F46" s="7">
        <v>170.2</v>
      </c>
      <c r="G46" s="16"/>
      <c r="H46" s="16"/>
      <c r="I46" s="16"/>
      <c r="J46" s="41"/>
    </row>
    <row r="47" spans="1:10" ht="24" customHeight="1" x14ac:dyDescent="0.2">
      <c r="A47" s="35" t="s">
        <v>110</v>
      </c>
      <c r="B47" s="7" t="s">
        <v>113</v>
      </c>
      <c r="C47" s="35" t="s">
        <v>20</v>
      </c>
      <c r="D47" s="35" t="s">
        <v>114</v>
      </c>
      <c r="E47" s="15" t="s">
        <v>36</v>
      </c>
      <c r="F47" s="7">
        <v>12.96</v>
      </c>
      <c r="G47" s="16"/>
      <c r="H47" s="16"/>
      <c r="I47" s="16"/>
      <c r="J47" s="41"/>
    </row>
    <row r="48" spans="1:10" ht="36" customHeight="1" x14ac:dyDescent="0.2">
      <c r="A48" s="38" t="s">
        <v>115</v>
      </c>
      <c r="B48" s="38"/>
      <c r="C48" s="38"/>
      <c r="D48" s="38" t="s">
        <v>116</v>
      </c>
      <c r="E48" s="38"/>
      <c r="F48" s="6"/>
      <c r="G48" s="38"/>
      <c r="H48" s="38"/>
      <c r="I48" s="39"/>
      <c r="J48" s="40"/>
    </row>
    <row r="49" spans="1:10" ht="24" customHeight="1" x14ac:dyDescent="0.2">
      <c r="A49" s="35" t="s">
        <v>117</v>
      </c>
      <c r="B49" s="7" t="s">
        <v>118</v>
      </c>
      <c r="C49" s="35" t="s">
        <v>700</v>
      </c>
      <c r="D49" s="35" t="s">
        <v>119</v>
      </c>
      <c r="E49" s="15" t="s">
        <v>18</v>
      </c>
      <c r="F49" s="7">
        <v>24.43</v>
      </c>
      <c r="G49" s="16"/>
      <c r="H49" s="16"/>
      <c r="I49" s="16"/>
      <c r="J49" s="41"/>
    </row>
    <row r="50" spans="1:10" ht="24" customHeight="1" x14ac:dyDescent="0.2">
      <c r="A50" s="35" t="s">
        <v>120</v>
      </c>
      <c r="B50" s="7" t="s">
        <v>121</v>
      </c>
      <c r="C50" s="35" t="s">
        <v>700</v>
      </c>
      <c r="D50" s="35" t="s">
        <v>122</v>
      </c>
      <c r="E50" s="15" t="s">
        <v>18</v>
      </c>
      <c r="F50" s="7">
        <v>12.6</v>
      </c>
      <c r="G50" s="16"/>
      <c r="H50" s="16"/>
      <c r="I50" s="16"/>
      <c r="J50" s="41"/>
    </row>
    <row r="51" spans="1:10" ht="24" customHeight="1" x14ac:dyDescent="0.2">
      <c r="A51" s="35" t="s">
        <v>123</v>
      </c>
      <c r="B51" s="7" t="s">
        <v>124</v>
      </c>
      <c r="C51" s="35" t="s">
        <v>700</v>
      </c>
      <c r="D51" s="35" t="s">
        <v>125</v>
      </c>
      <c r="E51" s="15" t="s">
        <v>18</v>
      </c>
      <c r="F51" s="7">
        <v>4.0599999999999996</v>
      </c>
      <c r="G51" s="16"/>
      <c r="H51" s="16"/>
      <c r="I51" s="16"/>
      <c r="J51" s="41"/>
    </row>
    <row r="52" spans="1:10" ht="24" customHeight="1" x14ac:dyDescent="0.2">
      <c r="A52" s="35" t="s">
        <v>126</v>
      </c>
      <c r="B52" s="7" t="s">
        <v>127</v>
      </c>
      <c r="C52" s="35" t="s">
        <v>700</v>
      </c>
      <c r="D52" s="35" t="s">
        <v>128</v>
      </c>
      <c r="E52" s="15" t="s">
        <v>18</v>
      </c>
      <c r="F52" s="7">
        <v>2.73</v>
      </c>
      <c r="G52" s="16"/>
      <c r="H52" s="16"/>
      <c r="I52" s="16"/>
      <c r="J52" s="41"/>
    </row>
    <row r="53" spans="1:10" ht="24" customHeight="1" x14ac:dyDescent="0.2">
      <c r="A53" s="35" t="s">
        <v>129</v>
      </c>
      <c r="B53" s="7" t="s">
        <v>130</v>
      </c>
      <c r="C53" s="35" t="s">
        <v>700</v>
      </c>
      <c r="D53" s="35" t="s">
        <v>131</v>
      </c>
      <c r="E53" s="15" t="s">
        <v>18</v>
      </c>
      <c r="F53" s="7">
        <v>35.200000000000003</v>
      </c>
      <c r="G53" s="16"/>
      <c r="H53" s="16"/>
      <c r="I53" s="16"/>
      <c r="J53" s="41"/>
    </row>
    <row r="54" spans="1:10" ht="24" customHeight="1" x14ac:dyDescent="0.2">
      <c r="A54" s="35" t="s">
        <v>132</v>
      </c>
      <c r="B54" s="7" t="s">
        <v>133</v>
      </c>
      <c r="C54" s="35" t="s">
        <v>700</v>
      </c>
      <c r="D54" s="35" t="s">
        <v>134</v>
      </c>
      <c r="E54" s="15" t="s">
        <v>18</v>
      </c>
      <c r="F54" s="7">
        <v>6.9</v>
      </c>
      <c r="G54" s="16"/>
      <c r="H54" s="16"/>
      <c r="I54" s="16"/>
      <c r="J54" s="41"/>
    </row>
    <row r="55" spans="1:10" ht="24" customHeight="1" x14ac:dyDescent="0.2">
      <c r="A55" s="35" t="s">
        <v>686</v>
      </c>
      <c r="B55" s="7" t="s">
        <v>451</v>
      </c>
      <c r="C55" s="35" t="s">
        <v>700</v>
      </c>
      <c r="D55" s="35" t="s">
        <v>433</v>
      </c>
      <c r="E55" s="15" t="s">
        <v>18</v>
      </c>
      <c r="F55" s="7">
        <v>2.0299999999999998</v>
      </c>
      <c r="G55" s="16"/>
      <c r="H55" s="16"/>
      <c r="I55" s="16"/>
      <c r="J55" s="41"/>
    </row>
    <row r="56" spans="1:10" ht="24" customHeight="1" x14ac:dyDescent="0.2">
      <c r="A56" s="38" t="s">
        <v>135</v>
      </c>
      <c r="B56" s="38"/>
      <c r="C56" s="38"/>
      <c r="D56" s="38" t="s">
        <v>136</v>
      </c>
      <c r="E56" s="38"/>
      <c r="F56" s="6"/>
      <c r="G56" s="38"/>
      <c r="H56" s="38"/>
      <c r="I56" s="39"/>
      <c r="J56" s="40"/>
    </row>
    <row r="57" spans="1:10" ht="24" customHeight="1" x14ac:dyDescent="0.2">
      <c r="A57" s="38" t="s">
        <v>137</v>
      </c>
      <c r="B57" s="38"/>
      <c r="C57" s="38"/>
      <c r="D57" s="38" t="s">
        <v>446</v>
      </c>
      <c r="E57" s="38"/>
      <c r="F57" s="6"/>
      <c r="G57" s="38"/>
      <c r="H57" s="38"/>
      <c r="I57" s="39"/>
      <c r="J57" s="40"/>
    </row>
    <row r="58" spans="1:10" ht="24" customHeight="1" x14ac:dyDescent="0.2">
      <c r="A58" s="35" t="s">
        <v>138</v>
      </c>
      <c r="B58" s="7" t="s">
        <v>139</v>
      </c>
      <c r="C58" s="35" t="s">
        <v>700</v>
      </c>
      <c r="D58" s="35" t="s">
        <v>140</v>
      </c>
      <c r="E58" s="15" t="s">
        <v>18</v>
      </c>
      <c r="F58" s="7">
        <v>235.88</v>
      </c>
      <c r="G58" s="16"/>
      <c r="H58" s="16"/>
      <c r="I58" s="16"/>
      <c r="J58" s="41"/>
    </row>
    <row r="59" spans="1:10" ht="24" customHeight="1" x14ac:dyDescent="0.2">
      <c r="A59" s="35" t="s">
        <v>141</v>
      </c>
      <c r="B59" s="7" t="s">
        <v>143</v>
      </c>
      <c r="C59" s="35" t="s">
        <v>700</v>
      </c>
      <c r="D59" s="35" t="s">
        <v>144</v>
      </c>
      <c r="E59" s="15" t="s">
        <v>18</v>
      </c>
      <c r="F59" s="7">
        <v>246.26</v>
      </c>
      <c r="G59" s="16"/>
      <c r="H59" s="16"/>
      <c r="I59" s="16"/>
      <c r="J59" s="41"/>
    </row>
    <row r="60" spans="1:10" ht="24" customHeight="1" x14ac:dyDescent="0.2">
      <c r="A60" s="35" t="s">
        <v>142</v>
      </c>
      <c r="B60" s="7" t="s">
        <v>146</v>
      </c>
      <c r="C60" s="35" t="s">
        <v>700</v>
      </c>
      <c r="D60" s="35" t="s">
        <v>147</v>
      </c>
      <c r="E60" s="15" t="s">
        <v>56</v>
      </c>
      <c r="F60" s="7">
        <v>60</v>
      </c>
      <c r="G60" s="16"/>
      <c r="H60" s="16"/>
      <c r="I60" s="16"/>
      <c r="J60" s="41"/>
    </row>
    <row r="61" spans="1:10" ht="24" customHeight="1" x14ac:dyDescent="0.2">
      <c r="A61" s="35" t="s">
        <v>145</v>
      </c>
      <c r="B61" s="7" t="s">
        <v>447</v>
      </c>
      <c r="C61" s="35" t="s">
        <v>700</v>
      </c>
      <c r="D61" s="35" t="s">
        <v>448</v>
      </c>
      <c r="E61" s="15" t="s">
        <v>18</v>
      </c>
      <c r="F61" s="7">
        <v>6.37</v>
      </c>
      <c r="G61" s="16"/>
      <c r="H61" s="16"/>
      <c r="I61" s="16"/>
      <c r="J61" s="41"/>
    </row>
    <row r="62" spans="1:10" ht="24" customHeight="1" x14ac:dyDescent="0.2">
      <c r="A62" s="38" t="s">
        <v>426</v>
      </c>
      <c r="B62" s="38"/>
      <c r="C62" s="38"/>
      <c r="D62" s="38" t="s">
        <v>427</v>
      </c>
      <c r="E62" s="38"/>
      <c r="F62" s="6"/>
      <c r="G62" s="38"/>
      <c r="H62" s="38"/>
      <c r="I62" s="39"/>
      <c r="J62" s="40"/>
    </row>
    <row r="63" spans="1:10" ht="24" customHeight="1" x14ac:dyDescent="0.2">
      <c r="A63" s="35" t="s">
        <v>428</v>
      </c>
      <c r="B63" s="7" t="s">
        <v>449</v>
      </c>
      <c r="C63" s="35" t="s">
        <v>700</v>
      </c>
      <c r="D63" s="35" t="s">
        <v>429</v>
      </c>
      <c r="E63" s="15" t="s">
        <v>74</v>
      </c>
      <c r="F63" s="7">
        <v>108.81</v>
      </c>
      <c r="G63" s="16"/>
      <c r="H63" s="16"/>
      <c r="I63" s="16"/>
      <c r="J63" s="41"/>
    </row>
    <row r="64" spans="1:10" ht="24" customHeight="1" x14ac:dyDescent="0.2">
      <c r="A64" s="35" t="s">
        <v>430</v>
      </c>
      <c r="B64" s="7" t="s">
        <v>450</v>
      </c>
      <c r="C64" s="35" t="s">
        <v>700</v>
      </c>
      <c r="D64" s="35" t="s">
        <v>431</v>
      </c>
      <c r="E64" s="15" t="s">
        <v>18</v>
      </c>
      <c r="F64" s="7">
        <v>3.48</v>
      </c>
      <c r="G64" s="16"/>
      <c r="H64" s="16"/>
      <c r="I64" s="16"/>
      <c r="J64" s="41"/>
    </row>
    <row r="65" spans="1:10" ht="24" customHeight="1" x14ac:dyDescent="0.2">
      <c r="A65" s="35" t="s">
        <v>432</v>
      </c>
      <c r="B65" s="7" t="s">
        <v>451</v>
      </c>
      <c r="C65" s="35" t="s">
        <v>700</v>
      </c>
      <c r="D65" s="35" t="s">
        <v>433</v>
      </c>
      <c r="E65" s="15" t="s">
        <v>18</v>
      </c>
      <c r="F65" s="7">
        <v>8.3699999999999992</v>
      </c>
      <c r="G65" s="16"/>
      <c r="H65" s="16"/>
      <c r="I65" s="16"/>
      <c r="J65" s="41"/>
    </row>
    <row r="66" spans="1:10" ht="24" customHeight="1" x14ac:dyDescent="0.2">
      <c r="A66" s="35" t="s">
        <v>434</v>
      </c>
      <c r="B66" s="7" t="s">
        <v>146</v>
      </c>
      <c r="C66" s="35" t="s">
        <v>700</v>
      </c>
      <c r="D66" s="35" t="s">
        <v>147</v>
      </c>
      <c r="E66" s="15" t="s">
        <v>56</v>
      </c>
      <c r="F66" s="7">
        <v>11.6</v>
      </c>
      <c r="G66" s="16"/>
      <c r="H66" s="16"/>
      <c r="I66" s="16"/>
      <c r="J66" s="41"/>
    </row>
    <row r="67" spans="1:10" ht="24" customHeight="1" x14ac:dyDescent="0.2">
      <c r="A67" s="38" t="s">
        <v>148</v>
      </c>
      <c r="B67" s="38"/>
      <c r="C67" s="38"/>
      <c r="D67" s="38" t="s">
        <v>149</v>
      </c>
      <c r="E67" s="38"/>
      <c r="F67" s="6"/>
      <c r="G67" s="38"/>
      <c r="H67" s="38"/>
      <c r="I67" s="39"/>
      <c r="J67" s="40"/>
    </row>
    <row r="68" spans="1:10" ht="24" customHeight="1" x14ac:dyDescent="0.2">
      <c r="A68" s="38" t="s">
        <v>150</v>
      </c>
      <c r="B68" s="38"/>
      <c r="C68" s="38"/>
      <c r="D68" s="38" t="s">
        <v>151</v>
      </c>
      <c r="E68" s="38"/>
      <c r="F68" s="6"/>
      <c r="G68" s="38"/>
      <c r="H68" s="38"/>
      <c r="I68" s="39"/>
      <c r="J68" s="40"/>
    </row>
    <row r="69" spans="1:10" ht="24" customHeight="1" x14ac:dyDescent="0.2">
      <c r="A69" s="35" t="s">
        <v>152</v>
      </c>
      <c r="B69" s="7" t="s">
        <v>157</v>
      </c>
      <c r="C69" s="35" t="s">
        <v>700</v>
      </c>
      <c r="D69" s="35" t="s">
        <v>158</v>
      </c>
      <c r="E69" s="15" t="s">
        <v>56</v>
      </c>
      <c r="F69" s="7">
        <v>17</v>
      </c>
      <c r="G69" s="16"/>
      <c r="H69" s="16"/>
      <c r="I69" s="16"/>
      <c r="J69" s="41"/>
    </row>
    <row r="70" spans="1:10" ht="36" customHeight="1" x14ac:dyDescent="0.2">
      <c r="A70" s="35" t="s">
        <v>155</v>
      </c>
      <c r="B70" s="7" t="s">
        <v>160</v>
      </c>
      <c r="C70" s="35" t="s">
        <v>700</v>
      </c>
      <c r="D70" s="35" t="s">
        <v>161</v>
      </c>
      <c r="E70" s="15" t="s">
        <v>56</v>
      </c>
      <c r="F70" s="7">
        <v>80</v>
      </c>
      <c r="G70" s="16"/>
      <c r="H70" s="16"/>
      <c r="I70" s="16"/>
      <c r="J70" s="41"/>
    </row>
    <row r="71" spans="1:10" ht="36" customHeight="1" x14ac:dyDescent="0.2">
      <c r="A71" s="35" t="s">
        <v>156</v>
      </c>
      <c r="B71" s="7" t="s">
        <v>163</v>
      </c>
      <c r="C71" s="35" t="s">
        <v>700</v>
      </c>
      <c r="D71" s="35" t="s">
        <v>164</v>
      </c>
      <c r="E71" s="15" t="s">
        <v>56</v>
      </c>
      <c r="F71" s="7">
        <v>180</v>
      </c>
      <c r="G71" s="16"/>
      <c r="H71" s="16"/>
      <c r="I71" s="16"/>
      <c r="J71" s="41"/>
    </row>
    <row r="72" spans="1:10" ht="24" customHeight="1" x14ac:dyDescent="0.2">
      <c r="A72" s="35" t="s">
        <v>159</v>
      </c>
      <c r="B72" s="7" t="s">
        <v>166</v>
      </c>
      <c r="C72" s="35" t="s">
        <v>700</v>
      </c>
      <c r="D72" s="35" t="s">
        <v>167</v>
      </c>
      <c r="E72" s="15" t="s">
        <v>21</v>
      </c>
      <c r="F72" s="7">
        <v>9</v>
      </c>
      <c r="G72" s="16"/>
      <c r="H72" s="16"/>
      <c r="I72" s="16"/>
      <c r="J72" s="41"/>
    </row>
    <row r="73" spans="1:10" ht="24" customHeight="1" x14ac:dyDescent="0.2">
      <c r="A73" s="35" t="s">
        <v>162</v>
      </c>
      <c r="B73" s="7" t="s">
        <v>169</v>
      </c>
      <c r="C73" s="35" t="s">
        <v>700</v>
      </c>
      <c r="D73" s="35" t="s">
        <v>170</v>
      </c>
      <c r="E73" s="15" t="s">
        <v>21</v>
      </c>
      <c r="F73" s="7">
        <v>1</v>
      </c>
      <c r="G73" s="16"/>
      <c r="H73" s="16"/>
      <c r="I73" s="16"/>
      <c r="J73" s="41"/>
    </row>
    <row r="74" spans="1:10" ht="24" customHeight="1" x14ac:dyDescent="0.2">
      <c r="A74" s="35" t="s">
        <v>165</v>
      </c>
      <c r="B74" s="7" t="s">
        <v>624</v>
      </c>
      <c r="C74" s="35" t="s">
        <v>700</v>
      </c>
      <c r="D74" s="35" t="s">
        <v>625</v>
      </c>
      <c r="E74" s="15" t="s">
        <v>21</v>
      </c>
      <c r="F74" s="7">
        <v>1</v>
      </c>
      <c r="G74" s="16"/>
      <c r="H74" s="16"/>
      <c r="I74" s="16"/>
      <c r="J74" s="41"/>
    </row>
    <row r="75" spans="1:10" ht="24" customHeight="1" x14ac:dyDescent="0.2">
      <c r="A75" s="35" t="s">
        <v>168</v>
      </c>
      <c r="B75" s="7" t="s">
        <v>626</v>
      </c>
      <c r="C75" s="35" t="s">
        <v>700</v>
      </c>
      <c r="D75" s="35" t="s">
        <v>627</v>
      </c>
      <c r="E75" s="15" t="s">
        <v>21</v>
      </c>
      <c r="F75" s="7">
        <v>16</v>
      </c>
      <c r="G75" s="16"/>
      <c r="H75" s="16"/>
      <c r="I75" s="16"/>
      <c r="J75" s="41"/>
    </row>
    <row r="76" spans="1:10" ht="24" customHeight="1" x14ac:dyDescent="0.2">
      <c r="A76" s="35" t="s">
        <v>628</v>
      </c>
      <c r="B76" s="7" t="s">
        <v>153</v>
      </c>
      <c r="C76" s="35" t="s">
        <v>700</v>
      </c>
      <c r="D76" s="35" t="s">
        <v>154</v>
      </c>
      <c r="E76" s="15" t="s">
        <v>21</v>
      </c>
      <c r="F76" s="7">
        <v>1</v>
      </c>
      <c r="G76" s="16"/>
      <c r="H76" s="16"/>
      <c r="I76" s="16"/>
      <c r="J76" s="41"/>
    </row>
    <row r="77" spans="1:10" ht="24" customHeight="1" x14ac:dyDescent="0.2">
      <c r="A77" s="38" t="s">
        <v>171</v>
      </c>
      <c r="B77" s="38"/>
      <c r="C77" s="38"/>
      <c r="D77" s="38" t="s">
        <v>172</v>
      </c>
      <c r="E77" s="38"/>
      <c r="F77" s="6"/>
      <c r="G77" s="38"/>
      <c r="H77" s="38"/>
      <c r="I77" s="39"/>
      <c r="J77" s="40"/>
    </row>
    <row r="78" spans="1:10" ht="24" customHeight="1" x14ac:dyDescent="0.2">
      <c r="A78" s="35" t="s">
        <v>173</v>
      </c>
      <c r="B78" s="7" t="s">
        <v>174</v>
      </c>
      <c r="C78" s="35" t="s">
        <v>700</v>
      </c>
      <c r="D78" s="35" t="s">
        <v>175</v>
      </c>
      <c r="E78" s="15" t="s">
        <v>21</v>
      </c>
      <c r="F78" s="7">
        <v>14</v>
      </c>
      <c r="G78" s="16"/>
      <c r="H78" s="16"/>
      <c r="I78" s="16"/>
      <c r="J78" s="41"/>
    </row>
    <row r="79" spans="1:10" ht="24" customHeight="1" x14ac:dyDescent="0.2">
      <c r="A79" s="35" t="s">
        <v>176</v>
      </c>
      <c r="B79" s="7" t="s">
        <v>178</v>
      </c>
      <c r="C79" s="35" t="s">
        <v>700</v>
      </c>
      <c r="D79" s="35" t="s">
        <v>179</v>
      </c>
      <c r="E79" s="15" t="s">
        <v>56</v>
      </c>
      <c r="F79" s="7">
        <v>102</v>
      </c>
      <c r="G79" s="16"/>
      <c r="H79" s="16"/>
      <c r="I79" s="16"/>
      <c r="J79" s="41"/>
    </row>
    <row r="80" spans="1:10" ht="24" customHeight="1" x14ac:dyDescent="0.2">
      <c r="A80" s="35" t="s">
        <v>177</v>
      </c>
      <c r="B80" s="7" t="s">
        <v>181</v>
      </c>
      <c r="C80" s="35" t="s">
        <v>700</v>
      </c>
      <c r="D80" s="35" t="s">
        <v>182</v>
      </c>
      <c r="E80" s="15" t="s">
        <v>56</v>
      </c>
      <c r="F80" s="7">
        <v>288</v>
      </c>
      <c r="G80" s="16"/>
      <c r="H80" s="16"/>
      <c r="I80" s="16"/>
      <c r="J80" s="41"/>
    </row>
    <row r="81" spans="1:10" ht="24" customHeight="1" x14ac:dyDescent="0.2">
      <c r="A81" s="35" t="s">
        <v>180</v>
      </c>
      <c r="B81" s="7" t="s">
        <v>184</v>
      </c>
      <c r="C81" s="35" t="s">
        <v>700</v>
      </c>
      <c r="D81" s="35" t="s">
        <v>185</v>
      </c>
      <c r="E81" s="15" t="s">
        <v>21</v>
      </c>
      <c r="F81" s="7">
        <v>2</v>
      </c>
      <c r="G81" s="16"/>
      <c r="H81" s="16"/>
      <c r="I81" s="16"/>
      <c r="J81" s="41"/>
    </row>
    <row r="82" spans="1:10" ht="24" customHeight="1" x14ac:dyDescent="0.2">
      <c r="A82" s="35" t="s">
        <v>183</v>
      </c>
      <c r="B82" s="7" t="s">
        <v>630</v>
      </c>
      <c r="C82" s="35" t="s">
        <v>700</v>
      </c>
      <c r="D82" s="35" t="s">
        <v>631</v>
      </c>
      <c r="E82" s="15" t="s">
        <v>21</v>
      </c>
      <c r="F82" s="7">
        <v>1</v>
      </c>
      <c r="G82" s="16"/>
      <c r="H82" s="16"/>
      <c r="I82" s="16"/>
      <c r="J82" s="41"/>
    </row>
    <row r="83" spans="1:10" ht="36" customHeight="1" x14ac:dyDescent="0.2">
      <c r="A83" s="35" t="s">
        <v>632</v>
      </c>
      <c r="B83" s="7" t="s">
        <v>633</v>
      </c>
      <c r="C83" s="35" t="s">
        <v>700</v>
      </c>
      <c r="D83" s="35" t="s">
        <v>634</v>
      </c>
      <c r="E83" s="15" t="s">
        <v>56</v>
      </c>
      <c r="F83" s="7">
        <v>1</v>
      </c>
      <c r="G83" s="16"/>
      <c r="H83" s="16"/>
      <c r="I83" s="16"/>
      <c r="J83" s="41"/>
    </row>
    <row r="84" spans="1:10" ht="36" customHeight="1" x14ac:dyDescent="0.2">
      <c r="A84" s="35" t="s">
        <v>635</v>
      </c>
      <c r="B84" s="7" t="s">
        <v>636</v>
      </c>
      <c r="C84" s="35" t="s">
        <v>700</v>
      </c>
      <c r="D84" s="35" t="s">
        <v>637</v>
      </c>
      <c r="E84" s="15" t="s">
        <v>21</v>
      </c>
      <c r="F84" s="7">
        <v>4</v>
      </c>
      <c r="G84" s="16"/>
      <c r="H84" s="16"/>
      <c r="I84" s="16"/>
      <c r="J84" s="41"/>
    </row>
    <row r="85" spans="1:10" ht="24" customHeight="1" x14ac:dyDescent="0.2">
      <c r="A85" s="35" t="s">
        <v>638</v>
      </c>
      <c r="B85" s="7" t="s">
        <v>639</v>
      </c>
      <c r="C85" s="35" t="s">
        <v>700</v>
      </c>
      <c r="D85" s="35" t="s">
        <v>640</v>
      </c>
      <c r="E85" s="15" t="s">
        <v>21</v>
      </c>
      <c r="F85" s="7">
        <v>5</v>
      </c>
      <c r="G85" s="16"/>
      <c r="H85" s="16"/>
      <c r="I85" s="16"/>
      <c r="J85" s="41"/>
    </row>
    <row r="86" spans="1:10" ht="24" customHeight="1" x14ac:dyDescent="0.2">
      <c r="A86" s="38" t="s">
        <v>186</v>
      </c>
      <c r="B86" s="38"/>
      <c r="C86" s="38"/>
      <c r="D86" s="38" t="s">
        <v>187</v>
      </c>
      <c r="E86" s="38"/>
      <c r="F86" s="6"/>
      <c r="G86" s="38"/>
      <c r="H86" s="38"/>
      <c r="I86" s="39"/>
      <c r="J86" s="40"/>
    </row>
    <row r="87" spans="1:10" ht="24" customHeight="1" x14ac:dyDescent="0.2">
      <c r="A87" s="35" t="s">
        <v>188</v>
      </c>
      <c r="B87" s="7" t="s">
        <v>160</v>
      </c>
      <c r="C87" s="35" t="s">
        <v>700</v>
      </c>
      <c r="D87" s="35" t="s">
        <v>161</v>
      </c>
      <c r="E87" s="15" t="s">
        <v>56</v>
      </c>
      <c r="F87" s="7">
        <v>6</v>
      </c>
      <c r="G87" s="16"/>
      <c r="H87" s="16"/>
      <c r="I87" s="16"/>
      <c r="J87" s="41"/>
    </row>
    <row r="88" spans="1:10" ht="24" customHeight="1" x14ac:dyDescent="0.2">
      <c r="A88" s="35" t="s">
        <v>191</v>
      </c>
      <c r="B88" s="7" t="s">
        <v>189</v>
      </c>
      <c r="C88" s="35" t="s">
        <v>700</v>
      </c>
      <c r="D88" s="35" t="s">
        <v>190</v>
      </c>
      <c r="E88" s="15" t="s">
        <v>56</v>
      </c>
      <c r="F88" s="7">
        <v>93</v>
      </c>
      <c r="G88" s="16"/>
      <c r="H88" s="16"/>
      <c r="I88" s="16"/>
      <c r="J88" s="41"/>
    </row>
    <row r="89" spans="1:10" ht="24" customHeight="1" x14ac:dyDescent="0.2">
      <c r="A89" s="35" t="s">
        <v>194</v>
      </c>
      <c r="B89" s="7" t="s">
        <v>192</v>
      </c>
      <c r="C89" s="35" t="s">
        <v>700</v>
      </c>
      <c r="D89" s="35" t="s">
        <v>193</v>
      </c>
      <c r="E89" s="15" t="s">
        <v>56</v>
      </c>
      <c r="F89" s="7">
        <v>15</v>
      </c>
      <c r="G89" s="16"/>
      <c r="H89" s="16"/>
      <c r="I89" s="16"/>
      <c r="J89" s="41"/>
    </row>
    <row r="90" spans="1:10" ht="36" customHeight="1" x14ac:dyDescent="0.2">
      <c r="A90" s="35" t="s">
        <v>195</v>
      </c>
      <c r="B90" s="7" t="s">
        <v>197</v>
      </c>
      <c r="C90" s="35" t="s">
        <v>700</v>
      </c>
      <c r="D90" s="35" t="s">
        <v>198</v>
      </c>
      <c r="E90" s="15" t="s">
        <v>21</v>
      </c>
      <c r="F90" s="7">
        <v>7</v>
      </c>
      <c r="G90" s="16"/>
      <c r="H90" s="16"/>
      <c r="I90" s="16"/>
      <c r="J90" s="41"/>
    </row>
    <row r="91" spans="1:10" ht="24" customHeight="1" x14ac:dyDescent="0.2">
      <c r="A91" s="35" t="s">
        <v>196</v>
      </c>
      <c r="B91" s="7" t="s">
        <v>641</v>
      </c>
      <c r="C91" s="35" t="s">
        <v>700</v>
      </c>
      <c r="D91" s="35" t="s">
        <v>642</v>
      </c>
      <c r="E91" s="15" t="s">
        <v>21</v>
      </c>
      <c r="F91" s="7">
        <v>1</v>
      </c>
      <c r="G91" s="16"/>
      <c r="H91" s="16"/>
      <c r="I91" s="16"/>
      <c r="J91" s="41"/>
    </row>
    <row r="92" spans="1:10" ht="36" customHeight="1" x14ac:dyDescent="0.2">
      <c r="A92" s="35" t="s">
        <v>643</v>
      </c>
      <c r="B92" s="7" t="s">
        <v>644</v>
      </c>
      <c r="C92" s="35" t="s">
        <v>20</v>
      </c>
      <c r="D92" s="35" t="s">
        <v>645</v>
      </c>
      <c r="E92" s="15" t="s">
        <v>21</v>
      </c>
      <c r="F92" s="7">
        <v>3</v>
      </c>
      <c r="G92" s="16"/>
      <c r="H92" s="16"/>
      <c r="I92" s="16"/>
      <c r="J92" s="41"/>
    </row>
    <row r="93" spans="1:10" ht="24" customHeight="1" x14ac:dyDescent="0.2">
      <c r="A93" s="35" t="s">
        <v>646</v>
      </c>
      <c r="B93" s="7" t="s">
        <v>647</v>
      </c>
      <c r="C93" s="35" t="s">
        <v>20</v>
      </c>
      <c r="D93" s="35" t="s">
        <v>648</v>
      </c>
      <c r="E93" s="15" t="s">
        <v>21</v>
      </c>
      <c r="F93" s="7">
        <v>2</v>
      </c>
      <c r="G93" s="16"/>
      <c r="H93" s="16"/>
      <c r="I93" s="16"/>
      <c r="J93" s="41"/>
    </row>
    <row r="94" spans="1:10" ht="24" customHeight="1" x14ac:dyDescent="0.2">
      <c r="A94" s="35" t="s">
        <v>649</v>
      </c>
      <c r="B94" s="7" t="s">
        <v>650</v>
      </c>
      <c r="C94" s="35" t="s">
        <v>20</v>
      </c>
      <c r="D94" s="35" t="s">
        <v>651</v>
      </c>
      <c r="E94" s="15" t="s">
        <v>56</v>
      </c>
      <c r="F94" s="7">
        <v>1</v>
      </c>
      <c r="G94" s="16"/>
      <c r="H94" s="16"/>
      <c r="I94" s="16"/>
      <c r="J94" s="41"/>
    </row>
    <row r="95" spans="1:10" ht="24" customHeight="1" x14ac:dyDescent="0.2">
      <c r="A95" s="35" t="s">
        <v>652</v>
      </c>
      <c r="B95" s="7" t="s">
        <v>653</v>
      </c>
      <c r="C95" s="35" t="s">
        <v>20</v>
      </c>
      <c r="D95" s="35" t="s">
        <v>654</v>
      </c>
      <c r="E95" s="15" t="s">
        <v>21</v>
      </c>
      <c r="F95" s="7">
        <v>1</v>
      </c>
      <c r="G95" s="16"/>
      <c r="H95" s="16"/>
      <c r="I95" s="16"/>
      <c r="J95" s="41"/>
    </row>
    <row r="96" spans="1:10" ht="24" customHeight="1" x14ac:dyDescent="0.2">
      <c r="A96" s="38" t="s">
        <v>199</v>
      </c>
      <c r="B96" s="38"/>
      <c r="C96" s="38"/>
      <c r="D96" s="38" t="s">
        <v>200</v>
      </c>
      <c r="E96" s="38"/>
      <c r="F96" s="6"/>
      <c r="G96" s="38"/>
      <c r="H96" s="38"/>
      <c r="I96" s="39"/>
      <c r="J96" s="40"/>
    </row>
    <row r="97" spans="1:10" ht="24" customHeight="1" x14ac:dyDescent="0.2">
      <c r="A97" s="35" t="s">
        <v>201</v>
      </c>
      <c r="B97" s="7" t="s">
        <v>202</v>
      </c>
      <c r="C97" s="35" t="s">
        <v>700</v>
      </c>
      <c r="D97" s="35" t="s">
        <v>203</v>
      </c>
      <c r="E97" s="15" t="s">
        <v>21</v>
      </c>
      <c r="F97" s="7">
        <v>1</v>
      </c>
      <c r="G97" s="16"/>
      <c r="H97" s="16"/>
      <c r="I97" s="16"/>
      <c r="J97" s="41"/>
    </row>
    <row r="98" spans="1:10" ht="36" customHeight="1" x14ac:dyDescent="0.2">
      <c r="A98" s="35" t="s">
        <v>204</v>
      </c>
      <c r="B98" s="7" t="s">
        <v>205</v>
      </c>
      <c r="C98" s="35" t="s">
        <v>700</v>
      </c>
      <c r="D98" s="35" t="s">
        <v>206</v>
      </c>
      <c r="E98" s="15" t="s">
        <v>21</v>
      </c>
      <c r="F98" s="7">
        <v>2</v>
      </c>
      <c r="G98" s="16"/>
      <c r="H98" s="16"/>
      <c r="I98" s="16"/>
      <c r="J98" s="41"/>
    </row>
    <row r="99" spans="1:10" ht="24" customHeight="1" x14ac:dyDescent="0.2">
      <c r="A99" s="35" t="s">
        <v>207</v>
      </c>
      <c r="B99" s="7" t="s">
        <v>208</v>
      </c>
      <c r="C99" s="35" t="s">
        <v>700</v>
      </c>
      <c r="D99" s="35" t="s">
        <v>209</v>
      </c>
      <c r="E99" s="15" t="s">
        <v>21</v>
      </c>
      <c r="F99" s="7">
        <v>1</v>
      </c>
      <c r="G99" s="16"/>
      <c r="H99" s="16"/>
      <c r="I99" s="16"/>
      <c r="J99" s="41"/>
    </row>
    <row r="100" spans="1:10" ht="24" customHeight="1" x14ac:dyDescent="0.2">
      <c r="A100" s="35" t="s">
        <v>210</v>
      </c>
      <c r="B100" s="7" t="s">
        <v>211</v>
      </c>
      <c r="C100" s="35" t="s">
        <v>700</v>
      </c>
      <c r="D100" s="35" t="s">
        <v>212</v>
      </c>
      <c r="E100" s="15" t="s">
        <v>21</v>
      </c>
      <c r="F100" s="7">
        <v>10</v>
      </c>
      <c r="G100" s="16"/>
      <c r="H100" s="16"/>
      <c r="I100" s="16"/>
      <c r="J100" s="41"/>
    </row>
    <row r="101" spans="1:10" ht="24" customHeight="1" x14ac:dyDescent="0.2">
      <c r="A101" s="35" t="s">
        <v>213</v>
      </c>
      <c r="B101" s="7" t="s">
        <v>214</v>
      </c>
      <c r="C101" s="35" t="s">
        <v>700</v>
      </c>
      <c r="D101" s="35" t="s">
        <v>215</v>
      </c>
      <c r="E101" s="15" t="s">
        <v>18</v>
      </c>
      <c r="F101" s="7">
        <v>3.6</v>
      </c>
      <c r="G101" s="16"/>
      <c r="H101" s="16"/>
      <c r="I101" s="16"/>
      <c r="J101" s="41"/>
    </row>
    <row r="102" spans="1:10" ht="24" customHeight="1" x14ac:dyDescent="0.2">
      <c r="A102" s="35" t="s">
        <v>216</v>
      </c>
      <c r="B102" s="7" t="s">
        <v>217</v>
      </c>
      <c r="C102" s="35" t="s">
        <v>700</v>
      </c>
      <c r="D102" s="35" t="s">
        <v>218</v>
      </c>
      <c r="E102" s="15" t="s">
        <v>21</v>
      </c>
      <c r="F102" s="7">
        <v>6</v>
      </c>
      <c r="G102" s="16"/>
      <c r="H102" s="16"/>
      <c r="I102" s="16"/>
      <c r="J102" s="41"/>
    </row>
    <row r="103" spans="1:10" ht="24" customHeight="1" x14ac:dyDescent="0.2">
      <c r="A103" s="35" t="s">
        <v>219</v>
      </c>
      <c r="B103" s="7" t="s">
        <v>220</v>
      </c>
      <c r="C103" s="35" t="s">
        <v>700</v>
      </c>
      <c r="D103" s="35" t="s">
        <v>221</v>
      </c>
      <c r="E103" s="15" t="s">
        <v>21</v>
      </c>
      <c r="F103" s="7">
        <v>6</v>
      </c>
      <c r="G103" s="16"/>
      <c r="H103" s="16"/>
      <c r="I103" s="16"/>
      <c r="J103" s="41"/>
    </row>
    <row r="104" spans="1:10" ht="36" customHeight="1" x14ac:dyDescent="0.2">
      <c r="A104" s="35" t="s">
        <v>222</v>
      </c>
      <c r="B104" s="7" t="s">
        <v>223</v>
      </c>
      <c r="C104" s="35" t="s">
        <v>700</v>
      </c>
      <c r="D104" s="35" t="s">
        <v>224</v>
      </c>
      <c r="E104" s="15" t="s">
        <v>21</v>
      </c>
      <c r="F104" s="7">
        <v>5</v>
      </c>
      <c r="G104" s="16"/>
      <c r="H104" s="16"/>
      <c r="I104" s="16"/>
      <c r="J104" s="41"/>
    </row>
    <row r="105" spans="1:10" ht="24" customHeight="1" x14ac:dyDescent="0.2">
      <c r="A105" s="35" t="s">
        <v>225</v>
      </c>
      <c r="B105" s="7" t="s">
        <v>669</v>
      </c>
      <c r="C105" s="35" t="s">
        <v>700</v>
      </c>
      <c r="D105" s="35" t="s">
        <v>670</v>
      </c>
      <c r="E105" s="15" t="s">
        <v>18</v>
      </c>
      <c r="F105" s="7">
        <v>11</v>
      </c>
      <c r="G105" s="16"/>
      <c r="H105" s="16"/>
      <c r="I105" s="16"/>
      <c r="J105" s="41"/>
    </row>
    <row r="106" spans="1:10" ht="24" customHeight="1" x14ac:dyDescent="0.2">
      <c r="A106" s="35" t="s">
        <v>226</v>
      </c>
      <c r="B106" s="7" t="s">
        <v>227</v>
      </c>
      <c r="C106" s="35" t="s">
        <v>20</v>
      </c>
      <c r="D106" s="35" t="s">
        <v>228</v>
      </c>
      <c r="E106" s="15" t="s">
        <v>21</v>
      </c>
      <c r="F106" s="7">
        <v>11</v>
      </c>
      <c r="G106" s="16"/>
      <c r="H106" s="16"/>
      <c r="I106" s="16"/>
      <c r="J106" s="41"/>
    </row>
    <row r="107" spans="1:10" ht="24" customHeight="1" x14ac:dyDescent="0.2">
      <c r="A107" s="35" t="s">
        <v>229</v>
      </c>
      <c r="B107" s="7" t="s">
        <v>230</v>
      </c>
      <c r="C107" s="35" t="s">
        <v>231</v>
      </c>
      <c r="D107" s="35" t="s">
        <v>232</v>
      </c>
      <c r="E107" s="15" t="s">
        <v>21</v>
      </c>
      <c r="F107" s="7">
        <v>14</v>
      </c>
      <c r="G107" s="16"/>
      <c r="H107" s="16"/>
      <c r="I107" s="16"/>
      <c r="J107" s="41"/>
    </row>
    <row r="108" spans="1:10" ht="24" customHeight="1" x14ac:dyDescent="0.2">
      <c r="A108" s="35" t="s">
        <v>233</v>
      </c>
      <c r="B108" s="7" t="s">
        <v>234</v>
      </c>
      <c r="C108" s="35" t="s">
        <v>700</v>
      </c>
      <c r="D108" s="35" t="s">
        <v>235</v>
      </c>
      <c r="E108" s="15" t="s">
        <v>21</v>
      </c>
      <c r="F108" s="7">
        <v>4</v>
      </c>
      <c r="G108" s="16"/>
      <c r="H108" s="16"/>
      <c r="I108" s="16"/>
      <c r="J108" s="41"/>
    </row>
    <row r="109" spans="1:10" ht="24" customHeight="1" x14ac:dyDescent="0.2">
      <c r="A109" s="35" t="s">
        <v>236</v>
      </c>
      <c r="B109" s="7" t="s">
        <v>237</v>
      </c>
      <c r="C109" s="35" t="s">
        <v>700</v>
      </c>
      <c r="D109" s="35" t="s">
        <v>238</v>
      </c>
      <c r="E109" s="15" t="s">
        <v>21</v>
      </c>
      <c r="F109" s="7">
        <v>10</v>
      </c>
      <c r="G109" s="16"/>
      <c r="H109" s="16"/>
      <c r="I109" s="16"/>
      <c r="J109" s="41"/>
    </row>
    <row r="110" spans="1:10" ht="24" customHeight="1" x14ac:dyDescent="0.2">
      <c r="A110" s="35" t="s">
        <v>239</v>
      </c>
      <c r="B110" s="7" t="s">
        <v>240</v>
      </c>
      <c r="C110" s="35" t="s">
        <v>700</v>
      </c>
      <c r="D110" s="35" t="s">
        <v>241</v>
      </c>
      <c r="E110" s="15" t="s">
        <v>21</v>
      </c>
      <c r="F110" s="7">
        <v>5</v>
      </c>
      <c r="G110" s="16"/>
      <c r="H110" s="16"/>
      <c r="I110" s="16"/>
      <c r="J110" s="41"/>
    </row>
    <row r="111" spans="1:10" ht="24" customHeight="1" x14ac:dyDescent="0.2">
      <c r="A111" s="38" t="s">
        <v>242</v>
      </c>
      <c r="B111" s="38"/>
      <c r="C111" s="38"/>
      <c r="D111" s="38" t="s">
        <v>243</v>
      </c>
      <c r="E111" s="38"/>
      <c r="F111" s="6"/>
      <c r="G111" s="38"/>
      <c r="H111" s="38"/>
      <c r="I111" s="39"/>
      <c r="J111" s="40"/>
    </row>
    <row r="112" spans="1:10" ht="24" customHeight="1" x14ac:dyDescent="0.2">
      <c r="A112" s="35" t="s">
        <v>244</v>
      </c>
      <c r="B112" s="7" t="s">
        <v>245</v>
      </c>
      <c r="C112" s="35" t="s">
        <v>20</v>
      </c>
      <c r="D112" s="35" t="s">
        <v>246</v>
      </c>
      <c r="E112" s="15" t="s">
        <v>56</v>
      </c>
      <c r="F112" s="7">
        <v>26</v>
      </c>
      <c r="G112" s="16"/>
      <c r="H112" s="16"/>
      <c r="I112" s="16"/>
      <c r="J112" s="41"/>
    </row>
    <row r="113" spans="1:10" ht="24" customHeight="1" x14ac:dyDescent="0.2">
      <c r="A113" s="38" t="s">
        <v>247</v>
      </c>
      <c r="B113" s="38"/>
      <c r="C113" s="38"/>
      <c r="D113" s="38" t="s">
        <v>248</v>
      </c>
      <c r="E113" s="38"/>
      <c r="F113" s="6"/>
      <c r="G113" s="38"/>
      <c r="H113" s="38"/>
      <c r="I113" s="39"/>
      <c r="J113" s="40"/>
    </row>
    <row r="114" spans="1:10" ht="24" customHeight="1" x14ac:dyDescent="0.2">
      <c r="A114" s="38" t="s">
        <v>249</v>
      </c>
      <c r="B114" s="38"/>
      <c r="C114" s="38"/>
      <c r="D114" s="38" t="s">
        <v>488</v>
      </c>
      <c r="E114" s="38"/>
      <c r="F114" s="6"/>
      <c r="G114" s="38"/>
      <c r="H114" s="38"/>
      <c r="I114" s="39"/>
      <c r="J114" s="40"/>
    </row>
    <row r="115" spans="1:10" ht="24" customHeight="1" x14ac:dyDescent="0.2">
      <c r="A115" s="35" t="s">
        <v>251</v>
      </c>
      <c r="B115" s="7" t="s">
        <v>489</v>
      </c>
      <c r="C115" s="35" t="s">
        <v>700</v>
      </c>
      <c r="D115" s="35" t="s">
        <v>490</v>
      </c>
      <c r="E115" s="15" t="s">
        <v>56</v>
      </c>
      <c r="F115" s="7">
        <v>220</v>
      </c>
      <c r="G115" s="16"/>
      <c r="H115" s="16"/>
      <c r="I115" s="16"/>
      <c r="J115" s="41"/>
    </row>
    <row r="116" spans="1:10" ht="24" customHeight="1" x14ac:dyDescent="0.2">
      <c r="A116" s="35" t="s">
        <v>252</v>
      </c>
      <c r="B116" s="7" t="s">
        <v>491</v>
      </c>
      <c r="C116" s="35" t="s">
        <v>700</v>
      </c>
      <c r="D116" s="35" t="s">
        <v>492</v>
      </c>
      <c r="E116" s="15" t="s">
        <v>56</v>
      </c>
      <c r="F116" s="7">
        <v>55</v>
      </c>
      <c r="G116" s="16"/>
      <c r="H116" s="16"/>
      <c r="I116" s="16"/>
      <c r="J116" s="41"/>
    </row>
    <row r="117" spans="1:10" ht="24" customHeight="1" x14ac:dyDescent="0.2">
      <c r="A117" s="35" t="s">
        <v>253</v>
      </c>
      <c r="B117" s="7" t="s">
        <v>493</v>
      </c>
      <c r="C117" s="35" t="s">
        <v>494</v>
      </c>
      <c r="D117" s="35" t="s">
        <v>495</v>
      </c>
      <c r="E117" s="15" t="s">
        <v>21</v>
      </c>
      <c r="F117" s="7">
        <v>1</v>
      </c>
      <c r="G117" s="16"/>
      <c r="H117" s="16"/>
      <c r="I117" s="16"/>
      <c r="J117" s="41"/>
    </row>
    <row r="118" spans="1:10" ht="24" customHeight="1" x14ac:dyDescent="0.2">
      <c r="A118" s="38" t="s">
        <v>265</v>
      </c>
      <c r="B118" s="38"/>
      <c r="C118" s="38"/>
      <c r="D118" s="38" t="s">
        <v>496</v>
      </c>
      <c r="E118" s="38"/>
      <c r="F118" s="6"/>
      <c r="G118" s="38"/>
      <c r="H118" s="38"/>
      <c r="I118" s="39"/>
      <c r="J118" s="40"/>
    </row>
    <row r="119" spans="1:10" ht="24" customHeight="1" x14ac:dyDescent="0.2">
      <c r="A119" s="35" t="s">
        <v>266</v>
      </c>
      <c r="B119" s="7" t="s">
        <v>497</v>
      </c>
      <c r="C119" s="35" t="s">
        <v>700</v>
      </c>
      <c r="D119" s="35" t="s">
        <v>498</v>
      </c>
      <c r="E119" s="15" t="s">
        <v>21</v>
      </c>
      <c r="F119" s="7">
        <v>1</v>
      </c>
      <c r="G119" s="16"/>
      <c r="H119" s="16"/>
      <c r="I119" s="16"/>
      <c r="J119" s="41"/>
    </row>
    <row r="120" spans="1:10" ht="24" customHeight="1" x14ac:dyDescent="0.2">
      <c r="A120" s="35" t="s">
        <v>267</v>
      </c>
      <c r="B120" s="7" t="s">
        <v>499</v>
      </c>
      <c r="C120" s="35" t="s">
        <v>700</v>
      </c>
      <c r="D120" s="35" t="s">
        <v>500</v>
      </c>
      <c r="E120" s="15" t="s">
        <v>21</v>
      </c>
      <c r="F120" s="7">
        <v>2</v>
      </c>
      <c r="G120" s="16"/>
      <c r="H120" s="16"/>
      <c r="I120" s="16"/>
      <c r="J120" s="41"/>
    </row>
    <row r="121" spans="1:10" ht="24" customHeight="1" x14ac:dyDescent="0.2">
      <c r="A121" s="35" t="s">
        <v>270</v>
      </c>
      <c r="B121" s="7" t="s">
        <v>501</v>
      </c>
      <c r="C121" s="35" t="s">
        <v>700</v>
      </c>
      <c r="D121" s="35" t="s">
        <v>502</v>
      </c>
      <c r="E121" s="15" t="s">
        <v>21</v>
      </c>
      <c r="F121" s="7">
        <v>2</v>
      </c>
      <c r="G121" s="16"/>
      <c r="H121" s="16"/>
      <c r="I121" s="16"/>
      <c r="J121" s="41"/>
    </row>
    <row r="122" spans="1:10" ht="24" customHeight="1" x14ac:dyDescent="0.2">
      <c r="A122" s="38" t="s">
        <v>503</v>
      </c>
      <c r="B122" s="38"/>
      <c r="C122" s="38"/>
      <c r="D122" s="38" t="s">
        <v>504</v>
      </c>
      <c r="E122" s="38"/>
      <c r="F122" s="6"/>
      <c r="G122" s="38"/>
      <c r="H122" s="38"/>
      <c r="I122" s="39"/>
      <c r="J122" s="40"/>
    </row>
    <row r="123" spans="1:10" ht="24" customHeight="1" x14ac:dyDescent="0.2">
      <c r="A123" s="35" t="s">
        <v>505</v>
      </c>
      <c r="B123" s="7" t="s">
        <v>506</v>
      </c>
      <c r="C123" s="35" t="s">
        <v>700</v>
      </c>
      <c r="D123" s="35" t="s">
        <v>507</v>
      </c>
      <c r="E123" s="15" t="s">
        <v>56</v>
      </c>
      <c r="F123" s="7">
        <v>650</v>
      </c>
      <c r="G123" s="16"/>
      <c r="H123" s="16"/>
      <c r="I123" s="16"/>
      <c r="J123" s="41"/>
    </row>
    <row r="124" spans="1:10" ht="24" customHeight="1" x14ac:dyDescent="0.2">
      <c r="A124" s="35" t="s">
        <v>508</v>
      </c>
      <c r="B124" s="7" t="s">
        <v>509</v>
      </c>
      <c r="C124" s="35" t="s">
        <v>700</v>
      </c>
      <c r="D124" s="35" t="s">
        <v>510</v>
      </c>
      <c r="E124" s="15" t="s">
        <v>56</v>
      </c>
      <c r="F124" s="7">
        <v>300</v>
      </c>
      <c r="G124" s="16"/>
      <c r="H124" s="16"/>
      <c r="I124" s="16"/>
      <c r="J124" s="41"/>
    </row>
    <row r="125" spans="1:10" ht="24" customHeight="1" x14ac:dyDescent="0.2">
      <c r="A125" s="35" t="s">
        <v>511</v>
      </c>
      <c r="B125" s="7" t="s">
        <v>512</v>
      </c>
      <c r="C125" s="35" t="s">
        <v>700</v>
      </c>
      <c r="D125" s="35" t="s">
        <v>513</v>
      </c>
      <c r="E125" s="15" t="s">
        <v>56</v>
      </c>
      <c r="F125" s="7">
        <v>50</v>
      </c>
      <c r="G125" s="16"/>
      <c r="H125" s="16"/>
      <c r="I125" s="16"/>
      <c r="J125" s="41"/>
    </row>
    <row r="126" spans="1:10" ht="24" customHeight="1" x14ac:dyDescent="0.2">
      <c r="A126" s="38" t="s">
        <v>514</v>
      </c>
      <c r="B126" s="38"/>
      <c r="C126" s="38"/>
      <c r="D126" s="38" t="s">
        <v>515</v>
      </c>
      <c r="E126" s="38"/>
      <c r="F126" s="6"/>
      <c r="G126" s="38"/>
      <c r="H126" s="38"/>
      <c r="I126" s="39"/>
      <c r="J126" s="40"/>
    </row>
    <row r="127" spans="1:10" ht="24" customHeight="1" x14ac:dyDescent="0.2">
      <c r="A127" s="35" t="s">
        <v>516</v>
      </c>
      <c r="B127" s="7" t="s">
        <v>517</v>
      </c>
      <c r="C127" s="35" t="s">
        <v>700</v>
      </c>
      <c r="D127" s="35" t="s">
        <v>518</v>
      </c>
      <c r="E127" s="15" t="s">
        <v>21</v>
      </c>
      <c r="F127" s="7">
        <v>110</v>
      </c>
      <c r="G127" s="16"/>
      <c r="H127" s="16"/>
      <c r="I127" s="16"/>
      <c r="J127" s="41"/>
    </row>
    <row r="128" spans="1:10" ht="24" customHeight="1" x14ac:dyDescent="0.2">
      <c r="A128" s="35" t="s">
        <v>519</v>
      </c>
      <c r="B128" s="7" t="s">
        <v>520</v>
      </c>
      <c r="C128" s="35" t="s">
        <v>700</v>
      </c>
      <c r="D128" s="35" t="s">
        <v>521</v>
      </c>
      <c r="E128" s="15" t="s">
        <v>21</v>
      </c>
      <c r="F128" s="7">
        <v>40</v>
      </c>
      <c r="G128" s="16"/>
      <c r="H128" s="16"/>
      <c r="I128" s="16"/>
      <c r="J128" s="41"/>
    </row>
    <row r="129" spans="1:10" ht="24" customHeight="1" x14ac:dyDescent="0.2">
      <c r="A129" s="35" t="s">
        <v>522</v>
      </c>
      <c r="B129" s="7" t="s">
        <v>523</v>
      </c>
      <c r="C129" s="35" t="s">
        <v>700</v>
      </c>
      <c r="D129" s="35" t="s">
        <v>524</v>
      </c>
      <c r="E129" s="15" t="s">
        <v>21</v>
      </c>
      <c r="F129" s="7">
        <v>50</v>
      </c>
      <c r="G129" s="16"/>
      <c r="H129" s="16"/>
      <c r="I129" s="16"/>
      <c r="J129" s="41"/>
    </row>
    <row r="130" spans="1:10" ht="24" customHeight="1" x14ac:dyDescent="0.2">
      <c r="A130" s="35" t="s">
        <v>525</v>
      </c>
      <c r="B130" s="7" t="s">
        <v>526</v>
      </c>
      <c r="C130" s="35" t="s">
        <v>700</v>
      </c>
      <c r="D130" s="35" t="s">
        <v>527</v>
      </c>
      <c r="E130" s="15" t="s">
        <v>21</v>
      </c>
      <c r="F130" s="7">
        <v>5</v>
      </c>
      <c r="G130" s="16"/>
      <c r="H130" s="16"/>
      <c r="I130" s="16"/>
      <c r="J130" s="41"/>
    </row>
    <row r="131" spans="1:10" ht="24" customHeight="1" x14ac:dyDescent="0.2">
      <c r="A131" s="38" t="s">
        <v>528</v>
      </c>
      <c r="B131" s="38"/>
      <c r="C131" s="38"/>
      <c r="D131" s="38" t="s">
        <v>529</v>
      </c>
      <c r="E131" s="38"/>
      <c r="F131" s="6"/>
      <c r="G131" s="38"/>
      <c r="H131" s="38"/>
      <c r="I131" s="39"/>
      <c r="J131" s="40"/>
    </row>
    <row r="132" spans="1:10" ht="24" customHeight="1" x14ac:dyDescent="0.2">
      <c r="A132" s="35" t="s">
        <v>530</v>
      </c>
      <c r="B132" s="7" t="s">
        <v>531</v>
      </c>
      <c r="C132" s="35" t="s">
        <v>700</v>
      </c>
      <c r="D132" s="35" t="s">
        <v>532</v>
      </c>
      <c r="E132" s="15" t="s">
        <v>56</v>
      </c>
      <c r="F132" s="7">
        <v>100</v>
      </c>
      <c r="G132" s="16"/>
      <c r="H132" s="16"/>
      <c r="I132" s="16"/>
      <c r="J132" s="41"/>
    </row>
    <row r="133" spans="1:10" ht="24" customHeight="1" x14ac:dyDescent="0.2">
      <c r="A133" s="35" t="s">
        <v>533</v>
      </c>
      <c r="B133" s="7" t="s">
        <v>534</v>
      </c>
      <c r="C133" s="35" t="s">
        <v>700</v>
      </c>
      <c r="D133" s="35" t="s">
        <v>535</v>
      </c>
      <c r="E133" s="15" t="s">
        <v>56</v>
      </c>
      <c r="F133" s="7">
        <v>2300</v>
      </c>
      <c r="G133" s="16"/>
      <c r="H133" s="16"/>
      <c r="I133" s="16"/>
      <c r="J133" s="41"/>
    </row>
    <row r="134" spans="1:10" ht="24" customHeight="1" x14ac:dyDescent="0.2">
      <c r="A134" s="35" t="s">
        <v>536</v>
      </c>
      <c r="B134" s="7" t="s">
        <v>256</v>
      </c>
      <c r="C134" s="35" t="s">
        <v>700</v>
      </c>
      <c r="D134" s="35" t="s">
        <v>257</v>
      </c>
      <c r="E134" s="15" t="s">
        <v>56</v>
      </c>
      <c r="F134" s="7">
        <v>800</v>
      </c>
      <c r="G134" s="16"/>
      <c r="H134" s="16"/>
      <c r="I134" s="16"/>
      <c r="J134" s="41"/>
    </row>
    <row r="135" spans="1:10" ht="36" customHeight="1" x14ac:dyDescent="0.2">
      <c r="A135" s="35" t="s">
        <v>537</v>
      </c>
      <c r="B135" s="7" t="s">
        <v>254</v>
      </c>
      <c r="C135" s="35" t="s">
        <v>700</v>
      </c>
      <c r="D135" s="35" t="s">
        <v>255</v>
      </c>
      <c r="E135" s="15" t="s">
        <v>56</v>
      </c>
      <c r="F135" s="7">
        <v>1800</v>
      </c>
      <c r="G135" s="16"/>
      <c r="H135" s="16"/>
      <c r="I135" s="16"/>
      <c r="J135" s="41"/>
    </row>
    <row r="136" spans="1:10" ht="24" customHeight="1" x14ac:dyDescent="0.2">
      <c r="A136" s="38" t="s">
        <v>538</v>
      </c>
      <c r="B136" s="38"/>
      <c r="C136" s="38"/>
      <c r="D136" s="38" t="s">
        <v>539</v>
      </c>
      <c r="E136" s="38"/>
      <c r="F136" s="6"/>
      <c r="G136" s="38"/>
      <c r="H136" s="38"/>
      <c r="I136" s="39"/>
      <c r="J136" s="40"/>
    </row>
    <row r="137" spans="1:10" ht="24" customHeight="1" x14ac:dyDescent="0.2">
      <c r="A137" s="35" t="s">
        <v>540</v>
      </c>
      <c r="B137" s="7" t="s">
        <v>541</v>
      </c>
      <c r="C137" s="35" t="s">
        <v>700</v>
      </c>
      <c r="D137" s="35" t="s">
        <v>542</v>
      </c>
      <c r="E137" s="15" t="s">
        <v>260</v>
      </c>
      <c r="F137" s="7">
        <v>53</v>
      </c>
      <c r="G137" s="16"/>
      <c r="H137" s="16"/>
      <c r="I137" s="16"/>
      <c r="J137" s="41"/>
    </row>
    <row r="138" spans="1:10" ht="24" customHeight="1" x14ac:dyDescent="0.2">
      <c r="A138" s="35" t="s">
        <v>543</v>
      </c>
      <c r="B138" s="7" t="s">
        <v>261</v>
      </c>
      <c r="C138" s="35" t="s">
        <v>700</v>
      </c>
      <c r="D138" s="35" t="s">
        <v>262</v>
      </c>
      <c r="E138" s="15" t="s">
        <v>260</v>
      </c>
      <c r="F138" s="7">
        <v>31</v>
      </c>
      <c r="G138" s="16"/>
      <c r="H138" s="16"/>
      <c r="I138" s="16"/>
      <c r="J138" s="41"/>
    </row>
    <row r="139" spans="1:10" ht="24" customHeight="1" x14ac:dyDescent="0.2">
      <c r="A139" s="35" t="s">
        <v>544</v>
      </c>
      <c r="B139" s="7" t="s">
        <v>545</v>
      </c>
      <c r="C139" s="35" t="s">
        <v>700</v>
      </c>
      <c r="D139" s="35" t="s">
        <v>546</v>
      </c>
      <c r="E139" s="15" t="s">
        <v>21</v>
      </c>
      <c r="F139" s="7">
        <v>4</v>
      </c>
      <c r="G139" s="16"/>
      <c r="H139" s="16"/>
      <c r="I139" s="16"/>
      <c r="J139" s="41"/>
    </row>
    <row r="140" spans="1:10" ht="24" customHeight="1" x14ac:dyDescent="0.2">
      <c r="A140" s="35" t="s">
        <v>547</v>
      </c>
      <c r="B140" s="7" t="s">
        <v>263</v>
      </c>
      <c r="C140" s="35" t="s">
        <v>700</v>
      </c>
      <c r="D140" s="35" t="s">
        <v>264</v>
      </c>
      <c r="E140" s="15" t="s">
        <v>21</v>
      </c>
      <c r="F140" s="7">
        <v>16</v>
      </c>
      <c r="G140" s="16"/>
      <c r="H140" s="16"/>
      <c r="I140" s="16"/>
      <c r="J140" s="41"/>
    </row>
    <row r="141" spans="1:10" ht="24" customHeight="1" x14ac:dyDescent="0.2">
      <c r="A141" s="35" t="s">
        <v>548</v>
      </c>
      <c r="B141" s="7" t="s">
        <v>263</v>
      </c>
      <c r="C141" s="35" t="s">
        <v>700</v>
      </c>
      <c r="D141" s="35" t="s">
        <v>264</v>
      </c>
      <c r="E141" s="15" t="s">
        <v>21</v>
      </c>
      <c r="F141" s="7">
        <v>16</v>
      </c>
      <c r="G141" s="16"/>
      <c r="H141" s="16"/>
      <c r="I141" s="16"/>
      <c r="J141" s="41"/>
    </row>
    <row r="142" spans="1:10" ht="24" customHeight="1" x14ac:dyDescent="0.2">
      <c r="A142" s="35" t="s">
        <v>549</v>
      </c>
      <c r="B142" s="7" t="s">
        <v>526</v>
      </c>
      <c r="C142" s="35" t="s">
        <v>700</v>
      </c>
      <c r="D142" s="35" t="s">
        <v>527</v>
      </c>
      <c r="E142" s="15" t="s">
        <v>21</v>
      </c>
      <c r="F142" s="7">
        <v>2</v>
      </c>
      <c r="G142" s="16"/>
      <c r="H142" s="16"/>
      <c r="I142" s="16"/>
      <c r="J142" s="41"/>
    </row>
    <row r="143" spans="1:10" ht="24" customHeight="1" x14ac:dyDescent="0.2">
      <c r="A143" s="38" t="s">
        <v>550</v>
      </c>
      <c r="B143" s="38"/>
      <c r="C143" s="38"/>
      <c r="D143" s="38" t="s">
        <v>551</v>
      </c>
      <c r="E143" s="38"/>
      <c r="F143" s="6"/>
      <c r="G143" s="38"/>
      <c r="H143" s="38"/>
      <c r="I143" s="39"/>
      <c r="J143" s="40"/>
    </row>
    <row r="144" spans="1:10" ht="24" customHeight="1" x14ac:dyDescent="0.2">
      <c r="A144" s="35" t="s">
        <v>552</v>
      </c>
      <c r="B144" s="7" t="s">
        <v>553</v>
      </c>
      <c r="C144" s="35" t="s">
        <v>700</v>
      </c>
      <c r="D144" s="35" t="s">
        <v>554</v>
      </c>
      <c r="E144" s="15" t="s">
        <v>21</v>
      </c>
      <c r="F144" s="7">
        <v>22</v>
      </c>
      <c r="G144" s="16"/>
      <c r="H144" s="16"/>
      <c r="I144" s="16"/>
      <c r="J144" s="41"/>
    </row>
    <row r="145" spans="1:10" ht="24" customHeight="1" x14ac:dyDescent="0.2">
      <c r="A145" s="35" t="s">
        <v>555</v>
      </c>
      <c r="B145" s="7" t="s">
        <v>556</v>
      </c>
      <c r="C145" s="35" t="s">
        <v>700</v>
      </c>
      <c r="D145" s="35" t="s">
        <v>557</v>
      </c>
      <c r="E145" s="15" t="s">
        <v>21</v>
      </c>
      <c r="F145" s="7">
        <v>8</v>
      </c>
      <c r="G145" s="16"/>
      <c r="H145" s="16"/>
      <c r="I145" s="16"/>
      <c r="J145" s="41"/>
    </row>
    <row r="146" spans="1:10" ht="24" customHeight="1" x14ac:dyDescent="0.2">
      <c r="A146" s="35" t="s">
        <v>558</v>
      </c>
      <c r="B146" s="7" t="s">
        <v>559</v>
      </c>
      <c r="C146" s="35" t="s">
        <v>700</v>
      </c>
      <c r="D146" s="35" t="s">
        <v>560</v>
      </c>
      <c r="E146" s="15" t="s">
        <v>21</v>
      </c>
      <c r="F146" s="7">
        <v>12</v>
      </c>
      <c r="G146" s="16"/>
      <c r="H146" s="16"/>
      <c r="I146" s="16"/>
      <c r="J146" s="41"/>
    </row>
    <row r="147" spans="1:10" ht="24" customHeight="1" x14ac:dyDescent="0.2">
      <c r="A147" s="35" t="s">
        <v>561</v>
      </c>
      <c r="B147" s="7" t="s">
        <v>562</v>
      </c>
      <c r="C147" s="35" t="s">
        <v>700</v>
      </c>
      <c r="D147" s="35" t="s">
        <v>563</v>
      </c>
      <c r="E147" s="15" t="s">
        <v>21</v>
      </c>
      <c r="F147" s="7">
        <v>5</v>
      </c>
      <c r="G147" s="16"/>
      <c r="H147" s="16"/>
      <c r="I147" s="16"/>
      <c r="J147" s="41"/>
    </row>
    <row r="148" spans="1:10" ht="24" customHeight="1" x14ac:dyDescent="0.2">
      <c r="A148" s="35" t="s">
        <v>564</v>
      </c>
      <c r="B148" s="7" t="s">
        <v>565</v>
      </c>
      <c r="C148" s="35" t="s">
        <v>700</v>
      </c>
      <c r="D148" s="35" t="s">
        <v>566</v>
      </c>
      <c r="E148" s="15" t="s">
        <v>21</v>
      </c>
      <c r="F148" s="7">
        <v>15</v>
      </c>
      <c r="G148" s="16"/>
      <c r="H148" s="16"/>
      <c r="I148" s="16"/>
      <c r="J148" s="41"/>
    </row>
    <row r="149" spans="1:10" ht="24" customHeight="1" x14ac:dyDescent="0.2">
      <c r="A149" s="35" t="s">
        <v>567</v>
      </c>
      <c r="B149" s="7" t="s">
        <v>568</v>
      </c>
      <c r="C149" s="35" t="s">
        <v>700</v>
      </c>
      <c r="D149" s="35" t="s">
        <v>569</v>
      </c>
      <c r="E149" s="15" t="s">
        <v>21</v>
      </c>
      <c r="F149" s="7">
        <v>6</v>
      </c>
      <c r="G149" s="16"/>
      <c r="H149" s="16"/>
      <c r="I149" s="16"/>
      <c r="J149" s="41"/>
    </row>
    <row r="150" spans="1:10" ht="24" customHeight="1" x14ac:dyDescent="0.2">
      <c r="A150" s="35" t="s">
        <v>570</v>
      </c>
      <c r="B150" s="7" t="s">
        <v>571</v>
      </c>
      <c r="C150" s="35" t="s">
        <v>700</v>
      </c>
      <c r="D150" s="35" t="s">
        <v>572</v>
      </c>
      <c r="E150" s="15" t="s">
        <v>21</v>
      </c>
      <c r="F150" s="7">
        <v>12</v>
      </c>
      <c r="G150" s="16"/>
      <c r="H150" s="16"/>
      <c r="I150" s="16"/>
      <c r="J150" s="41"/>
    </row>
    <row r="151" spans="1:10" ht="24" customHeight="1" x14ac:dyDescent="0.2">
      <c r="A151" s="38" t="s">
        <v>573</v>
      </c>
      <c r="B151" s="38"/>
      <c r="C151" s="38"/>
      <c r="D151" s="38" t="s">
        <v>574</v>
      </c>
      <c r="E151" s="38"/>
      <c r="F151" s="6"/>
      <c r="G151" s="38"/>
      <c r="H151" s="38"/>
      <c r="I151" s="39"/>
      <c r="J151" s="40"/>
    </row>
    <row r="152" spans="1:10" ht="36" customHeight="1" x14ac:dyDescent="0.2">
      <c r="A152" s="35" t="s">
        <v>575</v>
      </c>
      <c r="B152" s="7" t="s">
        <v>258</v>
      </c>
      <c r="C152" s="35" t="s">
        <v>700</v>
      </c>
      <c r="D152" s="35" t="s">
        <v>259</v>
      </c>
      <c r="E152" s="15" t="s">
        <v>21</v>
      </c>
      <c r="F152" s="7">
        <v>24</v>
      </c>
      <c r="G152" s="16"/>
      <c r="H152" s="16"/>
      <c r="I152" s="16"/>
      <c r="J152" s="41"/>
    </row>
    <row r="153" spans="1:10" ht="24" customHeight="1" x14ac:dyDescent="0.2">
      <c r="A153" s="35" t="s">
        <v>576</v>
      </c>
      <c r="B153" s="7" t="s">
        <v>577</v>
      </c>
      <c r="C153" s="35" t="s">
        <v>700</v>
      </c>
      <c r="D153" s="35" t="s">
        <v>578</v>
      </c>
      <c r="E153" s="15" t="s">
        <v>21</v>
      </c>
      <c r="F153" s="7">
        <v>10</v>
      </c>
      <c r="G153" s="16"/>
      <c r="H153" s="16"/>
      <c r="I153" s="16"/>
      <c r="J153" s="41"/>
    </row>
    <row r="154" spans="1:10" ht="24" customHeight="1" x14ac:dyDescent="0.2">
      <c r="A154" s="35" t="s">
        <v>579</v>
      </c>
      <c r="B154" s="7" t="s">
        <v>580</v>
      </c>
      <c r="C154" s="35" t="s">
        <v>231</v>
      </c>
      <c r="D154" s="35" t="s">
        <v>581</v>
      </c>
      <c r="E154" s="15" t="s">
        <v>21</v>
      </c>
      <c r="F154" s="7">
        <v>1</v>
      </c>
      <c r="G154" s="16"/>
      <c r="H154" s="16"/>
      <c r="I154" s="16"/>
      <c r="J154" s="41"/>
    </row>
    <row r="155" spans="1:10" ht="24" customHeight="1" x14ac:dyDescent="0.2">
      <c r="A155" s="35" t="s">
        <v>582</v>
      </c>
      <c r="B155" s="7" t="s">
        <v>583</v>
      </c>
      <c r="C155" s="35" t="s">
        <v>231</v>
      </c>
      <c r="D155" s="35" t="s">
        <v>584</v>
      </c>
      <c r="E155" s="15" t="s">
        <v>21</v>
      </c>
      <c r="F155" s="7">
        <v>4</v>
      </c>
      <c r="G155" s="16"/>
      <c r="H155" s="16"/>
      <c r="I155" s="16"/>
      <c r="J155" s="41"/>
    </row>
    <row r="156" spans="1:10" ht="24" customHeight="1" x14ac:dyDescent="0.2">
      <c r="A156" s="35" t="s">
        <v>585</v>
      </c>
      <c r="B156" s="7" t="s">
        <v>586</v>
      </c>
      <c r="C156" s="35" t="s">
        <v>231</v>
      </c>
      <c r="D156" s="35" t="s">
        <v>587</v>
      </c>
      <c r="E156" s="15" t="s">
        <v>21</v>
      </c>
      <c r="F156" s="7">
        <v>8</v>
      </c>
      <c r="G156" s="16"/>
      <c r="H156" s="16"/>
      <c r="I156" s="16"/>
      <c r="J156" s="41"/>
    </row>
    <row r="157" spans="1:10" ht="24" customHeight="1" x14ac:dyDescent="0.2">
      <c r="A157" s="35" t="s">
        <v>588</v>
      </c>
      <c r="B157" s="7" t="s">
        <v>589</v>
      </c>
      <c r="C157" s="35" t="s">
        <v>231</v>
      </c>
      <c r="D157" s="35" t="s">
        <v>590</v>
      </c>
      <c r="E157" s="15" t="s">
        <v>21</v>
      </c>
      <c r="F157" s="7">
        <v>2</v>
      </c>
      <c r="G157" s="16"/>
      <c r="H157" s="16"/>
      <c r="I157" s="16"/>
      <c r="J157" s="41"/>
    </row>
    <row r="158" spans="1:10" ht="36" customHeight="1" x14ac:dyDescent="0.2">
      <c r="A158" s="38" t="s">
        <v>591</v>
      </c>
      <c r="B158" s="38"/>
      <c r="C158" s="38"/>
      <c r="D158" s="38" t="s">
        <v>592</v>
      </c>
      <c r="E158" s="38"/>
      <c r="F158" s="6"/>
      <c r="G158" s="38"/>
      <c r="H158" s="38"/>
      <c r="I158" s="39"/>
      <c r="J158" s="40"/>
    </row>
    <row r="159" spans="1:10" ht="48" customHeight="1" x14ac:dyDescent="0.2">
      <c r="A159" s="35" t="s">
        <v>593</v>
      </c>
      <c r="B159" s="7" t="s">
        <v>268</v>
      </c>
      <c r="C159" s="35" t="s">
        <v>700</v>
      </c>
      <c r="D159" s="35" t="s">
        <v>269</v>
      </c>
      <c r="E159" s="15" t="s">
        <v>56</v>
      </c>
      <c r="F159" s="7">
        <v>1260</v>
      </c>
      <c r="G159" s="16"/>
      <c r="H159" s="16"/>
      <c r="I159" s="16"/>
      <c r="J159" s="41"/>
    </row>
    <row r="160" spans="1:10" ht="48" customHeight="1" x14ac:dyDescent="0.2">
      <c r="A160" s="38" t="s">
        <v>594</v>
      </c>
      <c r="B160" s="38"/>
      <c r="C160" s="38"/>
      <c r="D160" s="38" t="s">
        <v>595</v>
      </c>
      <c r="E160" s="38"/>
      <c r="F160" s="6"/>
      <c r="G160" s="38"/>
      <c r="H160" s="38"/>
      <c r="I160" s="39"/>
      <c r="J160" s="40"/>
    </row>
    <row r="161" spans="1:10" ht="24" customHeight="1" x14ac:dyDescent="0.2">
      <c r="A161" s="35" t="s">
        <v>596</v>
      </c>
      <c r="B161" s="7" t="s">
        <v>597</v>
      </c>
      <c r="C161" s="35" t="s">
        <v>700</v>
      </c>
      <c r="D161" s="35" t="s">
        <v>598</v>
      </c>
      <c r="E161" s="15" t="s">
        <v>56</v>
      </c>
      <c r="F161" s="7">
        <v>350</v>
      </c>
      <c r="G161" s="16"/>
      <c r="H161" s="16"/>
      <c r="I161" s="16"/>
      <c r="J161" s="41"/>
    </row>
    <row r="162" spans="1:10" ht="24" customHeight="1" x14ac:dyDescent="0.2">
      <c r="A162" s="35" t="s">
        <v>599</v>
      </c>
      <c r="B162" s="7" t="s">
        <v>600</v>
      </c>
      <c r="C162" s="35" t="s">
        <v>700</v>
      </c>
      <c r="D162" s="35" t="s">
        <v>601</v>
      </c>
      <c r="E162" s="15" t="s">
        <v>21</v>
      </c>
      <c r="F162" s="7">
        <v>8</v>
      </c>
      <c r="G162" s="16"/>
      <c r="H162" s="16"/>
      <c r="I162" s="16"/>
      <c r="J162" s="41"/>
    </row>
    <row r="163" spans="1:10" ht="24" customHeight="1" x14ac:dyDescent="0.2">
      <c r="A163" s="35" t="s">
        <v>602</v>
      </c>
      <c r="B163" s="7" t="s">
        <v>603</v>
      </c>
      <c r="C163" s="35" t="s">
        <v>700</v>
      </c>
      <c r="D163" s="35" t="s">
        <v>604</v>
      </c>
      <c r="E163" s="15" t="s">
        <v>21</v>
      </c>
      <c r="F163" s="7">
        <v>24</v>
      </c>
      <c r="G163" s="16"/>
      <c r="H163" s="16"/>
      <c r="I163" s="16"/>
      <c r="J163" s="41"/>
    </row>
    <row r="164" spans="1:10" ht="24" customHeight="1" x14ac:dyDescent="0.2">
      <c r="A164" s="35" t="s">
        <v>605</v>
      </c>
      <c r="B164" s="7" t="s">
        <v>606</v>
      </c>
      <c r="C164" s="35" t="s">
        <v>700</v>
      </c>
      <c r="D164" s="35" t="s">
        <v>607</v>
      </c>
      <c r="E164" s="15" t="s">
        <v>21</v>
      </c>
      <c r="F164" s="7">
        <v>16</v>
      </c>
      <c r="G164" s="16"/>
      <c r="H164" s="16"/>
      <c r="I164" s="16"/>
      <c r="J164" s="41"/>
    </row>
    <row r="165" spans="1:10" ht="24" customHeight="1" x14ac:dyDescent="0.2">
      <c r="A165" s="35" t="s">
        <v>608</v>
      </c>
      <c r="B165" s="7" t="s">
        <v>609</v>
      </c>
      <c r="C165" s="35" t="s">
        <v>700</v>
      </c>
      <c r="D165" s="35" t="s">
        <v>610</v>
      </c>
      <c r="E165" s="15" t="s">
        <v>56</v>
      </c>
      <c r="F165" s="7">
        <v>300</v>
      </c>
      <c r="G165" s="16"/>
      <c r="H165" s="16"/>
      <c r="I165" s="16"/>
      <c r="J165" s="41"/>
    </row>
    <row r="166" spans="1:10" ht="24" customHeight="1" x14ac:dyDescent="0.2">
      <c r="A166" s="35" t="s">
        <v>611</v>
      </c>
      <c r="B166" s="7" t="s">
        <v>612</v>
      </c>
      <c r="C166" s="35" t="s">
        <v>700</v>
      </c>
      <c r="D166" s="35" t="s">
        <v>613</v>
      </c>
      <c r="E166" s="15" t="s">
        <v>21</v>
      </c>
      <c r="F166" s="7">
        <v>12</v>
      </c>
      <c r="G166" s="16"/>
      <c r="H166" s="16"/>
      <c r="I166" s="16"/>
      <c r="J166" s="41"/>
    </row>
    <row r="167" spans="1:10" ht="24" customHeight="1" x14ac:dyDescent="0.2">
      <c r="A167" s="35" t="s">
        <v>614</v>
      </c>
      <c r="B167" s="7" t="s">
        <v>166</v>
      </c>
      <c r="C167" s="35" t="s">
        <v>700</v>
      </c>
      <c r="D167" s="35" t="s">
        <v>167</v>
      </c>
      <c r="E167" s="15" t="s">
        <v>21</v>
      </c>
      <c r="F167" s="7">
        <v>6</v>
      </c>
      <c r="G167" s="16"/>
      <c r="H167" s="16"/>
      <c r="I167" s="16"/>
      <c r="J167" s="41"/>
    </row>
    <row r="168" spans="1:10" ht="24" customHeight="1" x14ac:dyDescent="0.2">
      <c r="A168" s="35" t="s">
        <v>615</v>
      </c>
      <c r="B168" s="7" t="s">
        <v>616</v>
      </c>
      <c r="C168" s="35" t="s">
        <v>700</v>
      </c>
      <c r="D168" s="35" t="s">
        <v>617</v>
      </c>
      <c r="E168" s="15" t="s">
        <v>56</v>
      </c>
      <c r="F168" s="7">
        <v>6</v>
      </c>
      <c r="G168" s="16"/>
      <c r="H168" s="16"/>
      <c r="I168" s="16"/>
      <c r="J168" s="41"/>
    </row>
    <row r="169" spans="1:10" ht="24" customHeight="1" x14ac:dyDescent="0.2">
      <c r="A169" s="38" t="s">
        <v>271</v>
      </c>
      <c r="B169" s="38"/>
      <c r="C169" s="38"/>
      <c r="D169" s="38" t="s">
        <v>272</v>
      </c>
      <c r="E169" s="38"/>
      <c r="F169" s="6"/>
      <c r="G169" s="38"/>
      <c r="H169" s="38"/>
      <c r="I169" s="39"/>
      <c r="J169" s="40"/>
    </row>
    <row r="170" spans="1:10" ht="36" customHeight="1" x14ac:dyDescent="0.2">
      <c r="A170" s="35" t="s">
        <v>273</v>
      </c>
      <c r="B170" s="7" t="s">
        <v>274</v>
      </c>
      <c r="C170" s="35" t="s">
        <v>700</v>
      </c>
      <c r="D170" s="35" t="s">
        <v>275</v>
      </c>
      <c r="E170" s="15" t="s">
        <v>18</v>
      </c>
      <c r="F170" s="7">
        <v>154.61000000000001</v>
      </c>
      <c r="G170" s="16"/>
      <c r="H170" s="16"/>
      <c r="I170" s="16"/>
      <c r="J170" s="41"/>
    </row>
    <row r="171" spans="1:10" ht="36" customHeight="1" x14ac:dyDescent="0.2">
      <c r="A171" s="35" t="s">
        <v>276</v>
      </c>
      <c r="B171" s="7" t="s">
        <v>277</v>
      </c>
      <c r="C171" s="35" t="s">
        <v>700</v>
      </c>
      <c r="D171" s="35" t="s">
        <v>278</v>
      </c>
      <c r="E171" s="15" t="s">
        <v>18</v>
      </c>
      <c r="F171" s="7">
        <v>154.61000000000001</v>
      </c>
      <c r="G171" s="16"/>
      <c r="H171" s="16"/>
      <c r="I171" s="16"/>
      <c r="J171" s="41"/>
    </row>
    <row r="172" spans="1:10" ht="24" customHeight="1" x14ac:dyDescent="0.2">
      <c r="A172" s="35" t="s">
        <v>452</v>
      </c>
      <c r="B172" s="7" t="s">
        <v>453</v>
      </c>
      <c r="C172" s="35" t="s">
        <v>700</v>
      </c>
      <c r="D172" s="35" t="s">
        <v>441</v>
      </c>
      <c r="E172" s="15" t="s">
        <v>18</v>
      </c>
      <c r="F172" s="7">
        <v>75.58</v>
      </c>
      <c r="G172" s="16"/>
      <c r="H172" s="16"/>
      <c r="I172" s="16"/>
      <c r="J172" s="41"/>
    </row>
    <row r="173" spans="1:10" ht="24" customHeight="1" x14ac:dyDescent="0.2">
      <c r="A173" s="38" t="s">
        <v>279</v>
      </c>
      <c r="B173" s="38"/>
      <c r="C173" s="38"/>
      <c r="D173" s="38" t="s">
        <v>280</v>
      </c>
      <c r="E173" s="38"/>
      <c r="F173" s="6"/>
      <c r="G173" s="38"/>
      <c r="H173" s="38"/>
      <c r="I173" s="39"/>
      <c r="J173" s="40"/>
    </row>
    <row r="174" spans="1:10" ht="24" customHeight="1" x14ac:dyDescent="0.2">
      <c r="A174" s="35" t="s">
        <v>281</v>
      </c>
      <c r="B174" s="7" t="s">
        <v>274</v>
      </c>
      <c r="C174" s="35" t="s">
        <v>700</v>
      </c>
      <c r="D174" s="35" t="s">
        <v>275</v>
      </c>
      <c r="E174" s="15" t="s">
        <v>18</v>
      </c>
      <c r="F174" s="7">
        <v>750.41</v>
      </c>
      <c r="G174" s="16"/>
      <c r="H174" s="16"/>
      <c r="I174" s="16"/>
      <c r="J174" s="41"/>
    </row>
    <row r="175" spans="1:10" ht="24" customHeight="1" x14ac:dyDescent="0.2">
      <c r="A175" s="35" t="s">
        <v>282</v>
      </c>
      <c r="B175" s="7" t="s">
        <v>283</v>
      </c>
      <c r="C175" s="35" t="s">
        <v>700</v>
      </c>
      <c r="D175" s="35" t="s">
        <v>284</v>
      </c>
      <c r="E175" s="15" t="s">
        <v>18</v>
      </c>
      <c r="F175" s="7">
        <v>48.6</v>
      </c>
      <c r="G175" s="16"/>
      <c r="H175" s="16"/>
      <c r="I175" s="16"/>
      <c r="J175" s="41"/>
    </row>
    <row r="176" spans="1:10" ht="24" customHeight="1" x14ac:dyDescent="0.2">
      <c r="A176" s="35" t="s">
        <v>285</v>
      </c>
      <c r="B176" s="7" t="s">
        <v>277</v>
      </c>
      <c r="C176" s="35" t="s">
        <v>700</v>
      </c>
      <c r="D176" s="35" t="s">
        <v>278</v>
      </c>
      <c r="E176" s="15" t="s">
        <v>18</v>
      </c>
      <c r="F176" s="7">
        <v>750.41</v>
      </c>
      <c r="G176" s="16"/>
      <c r="H176" s="16"/>
      <c r="I176" s="16"/>
      <c r="J176" s="41"/>
    </row>
    <row r="177" spans="1:10" ht="24" customHeight="1" x14ac:dyDescent="0.2">
      <c r="A177" s="35" t="s">
        <v>286</v>
      </c>
      <c r="B177" s="7" t="s">
        <v>287</v>
      </c>
      <c r="C177" s="35" t="s">
        <v>700</v>
      </c>
      <c r="D177" s="35" t="s">
        <v>288</v>
      </c>
      <c r="E177" s="15" t="s">
        <v>18</v>
      </c>
      <c r="F177" s="7">
        <v>48.6</v>
      </c>
      <c r="G177" s="16"/>
      <c r="H177" s="16"/>
      <c r="I177" s="16"/>
      <c r="J177" s="41"/>
    </row>
    <row r="178" spans="1:10" ht="24" customHeight="1" x14ac:dyDescent="0.2">
      <c r="A178" s="35" t="s">
        <v>289</v>
      </c>
      <c r="B178" s="7" t="s">
        <v>290</v>
      </c>
      <c r="C178" s="35" t="s">
        <v>700</v>
      </c>
      <c r="D178" s="35" t="s">
        <v>291</v>
      </c>
      <c r="E178" s="15" t="s">
        <v>56</v>
      </c>
      <c r="F178" s="7">
        <v>32.96</v>
      </c>
      <c r="G178" s="16"/>
      <c r="H178" s="16"/>
      <c r="I178" s="16"/>
      <c r="J178" s="41"/>
    </row>
    <row r="179" spans="1:10" ht="24" customHeight="1" x14ac:dyDescent="0.2">
      <c r="A179" s="38" t="s">
        <v>292</v>
      </c>
      <c r="B179" s="38"/>
      <c r="C179" s="38"/>
      <c r="D179" s="38" t="s">
        <v>293</v>
      </c>
      <c r="E179" s="38"/>
      <c r="F179" s="6"/>
      <c r="G179" s="38"/>
      <c r="H179" s="38"/>
      <c r="I179" s="39"/>
      <c r="J179" s="40"/>
    </row>
    <row r="180" spans="1:10" ht="24" customHeight="1" x14ac:dyDescent="0.2">
      <c r="A180" s="35" t="s">
        <v>294</v>
      </c>
      <c r="B180" s="7" t="s">
        <v>274</v>
      </c>
      <c r="C180" s="35" t="s">
        <v>700</v>
      </c>
      <c r="D180" s="35" t="s">
        <v>275</v>
      </c>
      <c r="E180" s="15" t="s">
        <v>18</v>
      </c>
      <c r="F180" s="7">
        <v>386.7</v>
      </c>
      <c r="G180" s="16"/>
      <c r="H180" s="16"/>
      <c r="I180" s="16"/>
      <c r="J180" s="41"/>
    </row>
    <row r="181" spans="1:10" ht="24" customHeight="1" x14ac:dyDescent="0.2">
      <c r="A181" s="35" t="s">
        <v>295</v>
      </c>
      <c r="B181" s="7" t="s">
        <v>283</v>
      </c>
      <c r="C181" s="35" t="s">
        <v>700</v>
      </c>
      <c r="D181" s="35" t="s">
        <v>284</v>
      </c>
      <c r="E181" s="15" t="s">
        <v>18</v>
      </c>
      <c r="F181" s="7">
        <v>71.58</v>
      </c>
      <c r="G181" s="16"/>
      <c r="H181" s="16"/>
      <c r="I181" s="16"/>
      <c r="J181" s="41"/>
    </row>
    <row r="182" spans="1:10" ht="24" customHeight="1" x14ac:dyDescent="0.2">
      <c r="A182" s="35" t="s">
        <v>296</v>
      </c>
      <c r="B182" s="7" t="s">
        <v>277</v>
      </c>
      <c r="C182" s="35" t="s">
        <v>700</v>
      </c>
      <c r="D182" s="35" t="s">
        <v>278</v>
      </c>
      <c r="E182" s="15" t="s">
        <v>18</v>
      </c>
      <c r="F182" s="7">
        <v>386.7</v>
      </c>
      <c r="G182" s="16"/>
      <c r="H182" s="16"/>
      <c r="I182" s="16"/>
      <c r="J182" s="41"/>
    </row>
    <row r="183" spans="1:10" ht="24" customHeight="1" x14ac:dyDescent="0.2">
      <c r="A183" s="35" t="s">
        <v>297</v>
      </c>
      <c r="B183" s="7" t="s">
        <v>298</v>
      </c>
      <c r="C183" s="35" t="s">
        <v>700</v>
      </c>
      <c r="D183" s="35" t="s">
        <v>299</v>
      </c>
      <c r="E183" s="15" t="s">
        <v>18</v>
      </c>
      <c r="F183" s="7">
        <v>71.58</v>
      </c>
      <c r="G183" s="16"/>
      <c r="H183" s="16"/>
      <c r="I183" s="16"/>
      <c r="J183" s="41"/>
    </row>
    <row r="184" spans="1:10" ht="24" customHeight="1" x14ac:dyDescent="0.2">
      <c r="A184" s="38" t="s">
        <v>300</v>
      </c>
      <c r="B184" s="38"/>
      <c r="C184" s="38"/>
      <c r="D184" s="38" t="s">
        <v>301</v>
      </c>
      <c r="E184" s="38"/>
      <c r="F184" s="6"/>
      <c r="G184" s="38"/>
      <c r="H184" s="38"/>
      <c r="I184" s="39"/>
      <c r="J184" s="40"/>
    </row>
    <row r="185" spans="1:10" ht="24" customHeight="1" x14ac:dyDescent="0.2">
      <c r="A185" s="38" t="s">
        <v>302</v>
      </c>
      <c r="B185" s="38"/>
      <c r="C185" s="38"/>
      <c r="D185" s="38" t="s">
        <v>52</v>
      </c>
      <c r="E185" s="38"/>
      <c r="F185" s="6"/>
      <c r="G185" s="38"/>
      <c r="H185" s="38"/>
      <c r="I185" s="39"/>
      <c r="J185" s="40"/>
    </row>
    <row r="186" spans="1:10" ht="24" customHeight="1" x14ac:dyDescent="0.2">
      <c r="A186" s="35" t="s">
        <v>303</v>
      </c>
      <c r="B186" s="7" t="s">
        <v>54</v>
      </c>
      <c r="C186" s="35" t="s">
        <v>700</v>
      </c>
      <c r="D186" s="35" t="s">
        <v>55</v>
      </c>
      <c r="E186" s="15" t="s">
        <v>56</v>
      </c>
      <c r="F186" s="7">
        <v>44</v>
      </c>
      <c r="G186" s="16"/>
      <c r="H186" s="16"/>
      <c r="I186" s="16"/>
      <c r="J186" s="41"/>
    </row>
    <row r="187" spans="1:10" ht="24" customHeight="1" x14ac:dyDescent="0.2">
      <c r="A187" s="38" t="s">
        <v>304</v>
      </c>
      <c r="B187" s="38"/>
      <c r="C187" s="38"/>
      <c r="D187" s="38" t="s">
        <v>305</v>
      </c>
      <c r="E187" s="38"/>
      <c r="F187" s="6"/>
      <c r="G187" s="38"/>
      <c r="H187" s="38"/>
      <c r="I187" s="39"/>
      <c r="J187" s="40"/>
    </row>
    <row r="188" spans="1:10" ht="24" customHeight="1" x14ac:dyDescent="0.2">
      <c r="A188" s="35" t="s">
        <v>306</v>
      </c>
      <c r="B188" s="7" t="s">
        <v>60</v>
      </c>
      <c r="C188" s="35" t="s">
        <v>700</v>
      </c>
      <c r="D188" s="35" t="s">
        <v>61</v>
      </c>
      <c r="E188" s="15" t="s">
        <v>36</v>
      </c>
      <c r="F188" s="7">
        <v>6.03</v>
      </c>
      <c r="G188" s="16"/>
      <c r="H188" s="16"/>
      <c r="I188" s="16"/>
      <c r="J188" s="41"/>
    </row>
    <row r="189" spans="1:10" ht="24" customHeight="1" x14ac:dyDescent="0.2">
      <c r="A189" s="35" t="s">
        <v>307</v>
      </c>
      <c r="B189" s="7" t="s">
        <v>63</v>
      </c>
      <c r="C189" s="35" t="s">
        <v>700</v>
      </c>
      <c r="D189" s="35" t="s">
        <v>64</v>
      </c>
      <c r="E189" s="15" t="s">
        <v>36</v>
      </c>
      <c r="F189" s="7">
        <v>5.53</v>
      </c>
      <c r="G189" s="16"/>
      <c r="H189" s="16"/>
      <c r="I189" s="16"/>
      <c r="J189" s="41"/>
    </row>
    <row r="190" spans="1:10" ht="24" customHeight="1" x14ac:dyDescent="0.2">
      <c r="A190" s="35" t="s">
        <v>308</v>
      </c>
      <c r="B190" s="7" t="s">
        <v>309</v>
      </c>
      <c r="C190" s="35" t="s">
        <v>700</v>
      </c>
      <c r="D190" s="35" t="s">
        <v>310</v>
      </c>
      <c r="E190" s="15" t="s">
        <v>36</v>
      </c>
      <c r="F190" s="7">
        <v>34.76</v>
      </c>
      <c r="G190" s="16"/>
      <c r="H190" s="16"/>
      <c r="I190" s="16"/>
      <c r="J190" s="41"/>
    </row>
    <row r="191" spans="1:10" ht="36" customHeight="1" x14ac:dyDescent="0.2">
      <c r="A191" s="35" t="s">
        <v>311</v>
      </c>
      <c r="B191" s="7" t="s">
        <v>312</v>
      </c>
      <c r="C191" s="35" t="s">
        <v>700</v>
      </c>
      <c r="D191" s="35" t="s">
        <v>313</v>
      </c>
      <c r="E191" s="15" t="s">
        <v>18</v>
      </c>
      <c r="F191" s="7">
        <v>104.27</v>
      </c>
      <c r="G191" s="16"/>
      <c r="H191" s="16"/>
      <c r="I191" s="16"/>
      <c r="J191" s="41"/>
    </row>
    <row r="192" spans="1:10" ht="24" customHeight="1" x14ac:dyDescent="0.2">
      <c r="A192" s="35" t="s">
        <v>314</v>
      </c>
      <c r="B192" s="7" t="s">
        <v>83</v>
      </c>
      <c r="C192" s="35" t="s">
        <v>700</v>
      </c>
      <c r="D192" s="35" t="s">
        <v>84</v>
      </c>
      <c r="E192" s="15" t="s">
        <v>18</v>
      </c>
      <c r="F192" s="7">
        <v>19.86</v>
      </c>
      <c r="G192" s="16"/>
      <c r="H192" s="16"/>
      <c r="I192" s="16"/>
      <c r="J192" s="41"/>
    </row>
    <row r="193" spans="1:10" ht="24" customHeight="1" x14ac:dyDescent="0.2">
      <c r="A193" s="38" t="s">
        <v>315</v>
      </c>
      <c r="B193" s="38"/>
      <c r="C193" s="38"/>
      <c r="D193" s="38" t="s">
        <v>316</v>
      </c>
      <c r="E193" s="38"/>
      <c r="F193" s="6"/>
      <c r="G193" s="38"/>
      <c r="H193" s="38"/>
      <c r="I193" s="39"/>
      <c r="J193" s="40"/>
    </row>
    <row r="194" spans="1:10" ht="24" customHeight="1" x14ac:dyDescent="0.2">
      <c r="A194" s="38" t="s">
        <v>317</v>
      </c>
      <c r="B194" s="38"/>
      <c r="C194" s="38"/>
      <c r="D194" s="38" t="s">
        <v>684</v>
      </c>
      <c r="E194" s="38"/>
      <c r="F194" s="6"/>
      <c r="G194" s="38"/>
      <c r="H194" s="38"/>
      <c r="I194" s="39"/>
      <c r="J194" s="40"/>
    </row>
    <row r="195" spans="1:10" ht="15" customHeight="1" x14ac:dyDescent="0.2">
      <c r="A195" s="35" t="s">
        <v>318</v>
      </c>
      <c r="B195" s="7" t="s">
        <v>319</v>
      </c>
      <c r="C195" s="35" t="s">
        <v>20</v>
      </c>
      <c r="D195" s="35" t="s">
        <v>320</v>
      </c>
      <c r="E195" s="15" t="s">
        <v>18</v>
      </c>
      <c r="F195" s="7">
        <v>186.54</v>
      </c>
      <c r="G195" s="16"/>
      <c r="H195" s="16"/>
      <c r="I195" s="16"/>
      <c r="J195" s="41"/>
    </row>
    <row r="196" spans="1:10" ht="15" customHeight="1" x14ac:dyDescent="0.2">
      <c r="A196" s="35" t="s">
        <v>321</v>
      </c>
      <c r="B196" s="7" t="s">
        <v>659</v>
      </c>
      <c r="C196" s="35" t="s">
        <v>700</v>
      </c>
      <c r="D196" s="35" t="s">
        <v>660</v>
      </c>
      <c r="E196" s="15" t="s">
        <v>36</v>
      </c>
      <c r="F196" s="7">
        <v>2.8</v>
      </c>
      <c r="G196" s="16"/>
      <c r="H196" s="16"/>
      <c r="I196" s="16"/>
      <c r="J196" s="41"/>
    </row>
    <row r="197" spans="1:10" ht="15" customHeight="1" x14ac:dyDescent="0.2">
      <c r="A197" s="35" t="s">
        <v>322</v>
      </c>
      <c r="B197" s="7" t="s">
        <v>323</v>
      </c>
      <c r="C197" s="35" t="s">
        <v>700</v>
      </c>
      <c r="D197" s="35" t="s">
        <v>324</v>
      </c>
      <c r="E197" s="15" t="s">
        <v>74</v>
      </c>
      <c r="F197" s="7">
        <v>180.94</v>
      </c>
      <c r="G197" s="16"/>
      <c r="H197" s="16"/>
      <c r="I197" s="16"/>
      <c r="J197" s="41"/>
    </row>
    <row r="198" spans="1:10" ht="15" customHeight="1" x14ac:dyDescent="0.2">
      <c r="A198" s="35" t="s">
        <v>325</v>
      </c>
      <c r="B198" s="7" t="s">
        <v>326</v>
      </c>
      <c r="C198" s="35" t="s">
        <v>700</v>
      </c>
      <c r="D198" s="35" t="s">
        <v>327</v>
      </c>
      <c r="E198" s="15" t="s">
        <v>18</v>
      </c>
      <c r="F198" s="7">
        <v>23.5</v>
      </c>
      <c r="G198" s="16"/>
      <c r="H198" s="16"/>
      <c r="I198" s="16"/>
      <c r="J198" s="41"/>
    </row>
    <row r="199" spans="1:10" ht="15" customHeight="1" x14ac:dyDescent="0.2">
      <c r="A199" s="35" t="s">
        <v>328</v>
      </c>
      <c r="B199" s="7" t="s">
        <v>329</v>
      </c>
      <c r="C199" s="35" t="s">
        <v>700</v>
      </c>
      <c r="D199" s="35" t="s">
        <v>330</v>
      </c>
      <c r="E199" s="15" t="s">
        <v>18</v>
      </c>
      <c r="F199" s="7">
        <v>23.5</v>
      </c>
      <c r="G199" s="16"/>
      <c r="H199" s="16"/>
      <c r="I199" s="16"/>
      <c r="J199" s="41"/>
    </row>
    <row r="200" spans="1:10" ht="15" customHeight="1" x14ac:dyDescent="0.2">
      <c r="A200" s="35" t="s">
        <v>331</v>
      </c>
      <c r="B200" s="7" t="s">
        <v>290</v>
      </c>
      <c r="C200" s="35" t="s">
        <v>700</v>
      </c>
      <c r="D200" s="35" t="s">
        <v>291</v>
      </c>
      <c r="E200" s="15" t="s">
        <v>56</v>
      </c>
      <c r="F200" s="7">
        <v>20.6</v>
      </c>
      <c r="G200" s="16"/>
      <c r="H200" s="16"/>
      <c r="I200" s="16"/>
      <c r="J200" s="41"/>
    </row>
    <row r="201" spans="1:10" ht="15" customHeight="1" x14ac:dyDescent="0.2">
      <c r="A201" s="35" t="s">
        <v>332</v>
      </c>
      <c r="B201" s="7" t="s">
        <v>333</v>
      </c>
      <c r="C201" s="35" t="s">
        <v>700</v>
      </c>
      <c r="D201" s="35" t="s">
        <v>334</v>
      </c>
      <c r="E201" s="15" t="s">
        <v>18</v>
      </c>
      <c r="F201" s="7">
        <v>163.04</v>
      </c>
      <c r="G201" s="16"/>
      <c r="H201" s="16"/>
      <c r="I201" s="16"/>
      <c r="J201" s="41"/>
    </row>
    <row r="202" spans="1:10" ht="15" customHeight="1" x14ac:dyDescent="0.2">
      <c r="A202" s="35" t="s">
        <v>335</v>
      </c>
      <c r="B202" s="7" t="s">
        <v>336</v>
      </c>
      <c r="C202" s="35" t="s">
        <v>700</v>
      </c>
      <c r="D202" s="35" t="s">
        <v>337</v>
      </c>
      <c r="E202" s="15" t="s">
        <v>18</v>
      </c>
      <c r="F202" s="7">
        <v>163.04</v>
      </c>
      <c r="G202" s="16"/>
      <c r="H202" s="16"/>
      <c r="I202" s="16"/>
      <c r="J202" s="41"/>
    </row>
    <row r="203" spans="1:10" ht="15" customHeight="1" x14ac:dyDescent="0.2">
      <c r="A203" s="38" t="s">
        <v>338</v>
      </c>
      <c r="B203" s="38"/>
      <c r="C203" s="38"/>
      <c r="D203" s="38" t="s">
        <v>339</v>
      </c>
      <c r="E203" s="38"/>
      <c r="F203" s="6"/>
      <c r="G203" s="38"/>
      <c r="H203" s="38"/>
      <c r="I203" s="39"/>
      <c r="J203" s="40"/>
    </row>
    <row r="204" spans="1:10" ht="15" customHeight="1" x14ac:dyDescent="0.2">
      <c r="A204" s="35" t="s">
        <v>340</v>
      </c>
      <c r="B204" s="7" t="s">
        <v>69</v>
      </c>
      <c r="C204" s="35" t="s">
        <v>700</v>
      </c>
      <c r="D204" s="35" t="s">
        <v>70</v>
      </c>
      <c r="E204" s="15" t="s">
        <v>36</v>
      </c>
      <c r="F204" s="7">
        <v>4.58</v>
      </c>
      <c r="G204" s="16"/>
      <c r="H204" s="16"/>
      <c r="I204" s="16"/>
      <c r="J204" s="41"/>
    </row>
    <row r="205" spans="1:10" ht="15" customHeight="1" x14ac:dyDescent="0.2">
      <c r="A205" s="35" t="s">
        <v>341</v>
      </c>
      <c r="B205" s="7" t="s">
        <v>323</v>
      </c>
      <c r="C205" s="35" t="s">
        <v>700</v>
      </c>
      <c r="D205" s="35" t="s">
        <v>324</v>
      </c>
      <c r="E205" s="15" t="s">
        <v>74</v>
      </c>
      <c r="F205" s="7">
        <v>88.76</v>
      </c>
      <c r="G205" s="16"/>
      <c r="H205" s="16"/>
      <c r="I205" s="16"/>
      <c r="J205" s="41"/>
    </row>
    <row r="206" spans="1:10" ht="15" customHeight="1" x14ac:dyDescent="0.2">
      <c r="A206" s="35" t="s">
        <v>342</v>
      </c>
      <c r="B206" s="7" t="s">
        <v>76</v>
      </c>
      <c r="C206" s="35" t="s">
        <v>700</v>
      </c>
      <c r="D206" s="35" t="s">
        <v>77</v>
      </c>
      <c r="E206" s="15" t="s">
        <v>36</v>
      </c>
      <c r="F206" s="7">
        <v>5.49</v>
      </c>
      <c r="G206" s="16"/>
      <c r="H206" s="16"/>
      <c r="I206" s="16"/>
      <c r="J206" s="41"/>
    </row>
    <row r="207" spans="1:10" ht="15" customHeight="1" x14ac:dyDescent="0.2">
      <c r="A207" s="35" t="s">
        <v>343</v>
      </c>
      <c r="B207" s="7" t="s">
        <v>96</v>
      </c>
      <c r="C207" s="35" t="s">
        <v>700</v>
      </c>
      <c r="D207" s="35" t="s">
        <v>97</v>
      </c>
      <c r="E207" s="15" t="s">
        <v>36</v>
      </c>
      <c r="F207" s="7">
        <v>5.49</v>
      </c>
      <c r="G207" s="16"/>
      <c r="H207" s="16"/>
      <c r="I207" s="16"/>
      <c r="J207" s="41"/>
    </row>
    <row r="208" spans="1:10" ht="15" customHeight="1" x14ac:dyDescent="0.2">
      <c r="A208" s="35" t="s">
        <v>344</v>
      </c>
      <c r="B208" s="7" t="s">
        <v>346</v>
      </c>
      <c r="C208" s="35" t="s">
        <v>700</v>
      </c>
      <c r="D208" s="35" t="s">
        <v>347</v>
      </c>
      <c r="E208" s="15" t="s">
        <v>56</v>
      </c>
      <c r="F208" s="7">
        <v>36.6</v>
      </c>
      <c r="G208" s="16"/>
      <c r="H208" s="16"/>
      <c r="I208" s="16"/>
      <c r="J208" s="41"/>
    </row>
    <row r="209" spans="1:10" ht="15" customHeight="1" x14ac:dyDescent="0.2">
      <c r="A209" s="35" t="s">
        <v>345</v>
      </c>
      <c r="B209" s="7" t="s">
        <v>348</v>
      </c>
      <c r="C209" s="35" t="s">
        <v>700</v>
      </c>
      <c r="D209" s="35" t="s">
        <v>349</v>
      </c>
      <c r="E209" s="15" t="s">
        <v>18</v>
      </c>
      <c r="F209" s="7">
        <v>91.5</v>
      </c>
      <c r="G209" s="16"/>
      <c r="H209" s="16"/>
      <c r="I209" s="16"/>
      <c r="J209" s="41"/>
    </row>
    <row r="210" spans="1:10" ht="15" customHeight="1" x14ac:dyDescent="0.2">
      <c r="A210" s="35" t="s">
        <v>687</v>
      </c>
      <c r="B210" s="7" t="s">
        <v>688</v>
      </c>
      <c r="C210" s="35" t="s">
        <v>20</v>
      </c>
      <c r="D210" s="35" t="s">
        <v>689</v>
      </c>
      <c r="E210" s="15" t="s">
        <v>18</v>
      </c>
      <c r="F210" s="7">
        <v>245</v>
      </c>
      <c r="G210" s="16"/>
      <c r="H210" s="16"/>
      <c r="I210" s="16"/>
      <c r="J210" s="41"/>
    </row>
    <row r="211" spans="1:10" ht="15" customHeight="1" x14ac:dyDescent="0.2">
      <c r="A211" s="35" t="s">
        <v>690</v>
      </c>
      <c r="B211" s="7" t="s">
        <v>691</v>
      </c>
      <c r="C211" s="35" t="s">
        <v>494</v>
      </c>
      <c r="D211" s="35" t="s">
        <v>692</v>
      </c>
      <c r="E211" s="15" t="s">
        <v>56</v>
      </c>
      <c r="F211" s="7">
        <v>31.7</v>
      </c>
      <c r="G211" s="16"/>
      <c r="H211" s="16"/>
      <c r="I211" s="16"/>
      <c r="J211" s="41"/>
    </row>
    <row r="212" spans="1:10" ht="15" customHeight="1" x14ac:dyDescent="0.2">
      <c r="A212" s="35" t="s">
        <v>693</v>
      </c>
      <c r="B212" s="7" t="s">
        <v>694</v>
      </c>
      <c r="C212" s="35" t="s">
        <v>700</v>
      </c>
      <c r="D212" s="35" t="s">
        <v>695</v>
      </c>
      <c r="E212" s="15" t="s">
        <v>56</v>
      </c>
      <c r="F212" s="7">
        <v>29</v>
      </c>
      <c r="G212" s="16"/>
      <c r="H212" s="16"/>
      <c r="I212" s="16"/>
      <c r="J212" s="41"/>
    </row>
    <row r="213" spans="1:10" ht="15" customHeight="1" x14ac:dyDescent="0.2">
      <c r="A213" s="38" t="s">
        <v>350</v>
      </c>
      <c r="B213" s="38"/>
      <c r="C213" s="38"/>
      <c r="D213" s="38" t="s">
        <v>351</v>
      </c>
      <c r="E213" s="38"/>
      <c r="F213" s="6"/>
      <c r="G213" s="38"/>
      <c r="H213" s="38"/>
      <c r="I213" s="39"/>
      <c r="J213" s="40"/>
    </row>
    <row r="214" spans="1:10" ht="15" customHeight="1" x14ac:dyDescent="0.2">
      <c r="A214" s="35" t="s">
        <v>352</v>
      </c>
      <c r="B214" s="7" t="s">
        <v>353</v>
      </c>
      <c r="C214" s="35" t="s">
        <v>700</v>
      </c>
      <c r="D214" s="35" t="s">
        <v>354</v>
      </c>
      <c r="E214" s="15" t="s">
        <v>18</v>
      </c>
      <c r="F214" s="7">
        <v>554.21</v>
      </c>
      <c r="G214" s="16"/>
      <c r="H214" s="16"/>
      <c r="I214" s="16"/>
      <c r="J214" s="41"/>
    </row>
    <row r="215" spans="1:10" ht="15" customHeight="1" x14ac:dyDescent="0.2">
      <c r="A215" s="35" t="s">
        <v>355</v>
      </c>
      <c r="B215" s="7" t="s">
        <v>356</v>
      </c>
      <c r="C215" s="35" t="s">
        <v>700</v>
      </c>
      <c r="D215" s="35" t="s">
        <v>357</v>
      </c>
      <c r="E215" s="15" t="s">
        <v>18</v>
      </c>
      <c r="F215" s="7">
        <v>1145.51</v>
      </c>
      <c r="G215" s="16"/>
      <c r="H215" s="16"/>
      <c r="I215" s="16"/>
      <c r="J215" s="41"/>
    </row>
    <row r="216" spans="1:10" ht="15" customHeight="1" x14ac:dyDescent="0.2">
      <c r="A216" s="35" t="s">
        <v>358</v>
      </c>
      <c r="B216" s="7" t="s">
        <v>656</v>
      </c>
      <c r="C216" s="35" t="s">
        <v>700</v>
      </c>
      <c r="D216" s="35" t="s">
        <v>661</v>
      </c>
      <c r="E216" s="15" t="s">
        <v>18</v>
      </c>
      <c r="F216" s="7">
        <v>226.74</v>
      </c>
      <c r="G216" s="16"/>
      <c r="H216" s="16"/>
      <c r="I216" s="16"/>
      <c r="J216" s="41"/>
    </row>
    <row r="217" spans="1:10" ht="15" customHeight="1" x14ac:dyDescent="0.2">
      <c r="A217" s="38" t="s">
        <v>359</v>
      </c>
      <c r="B217" s="38"/>
      <c r="C217" s="38"/>
      <c r="D217" s="38" t="s">
        <v>360</v>
      </c>
      <c r="E217" s="38"/>
      <c r="F217" s="6"/>
      <c r="G217" s="38"/>
      <c r="H217" s="38"/>
      <c r="I217" s="39"/>
      <c r="J217" s="40"/>
    </row>
    <row r="218" spans="1:10" ht="15" customHeight="1" x14ac:dyDescent="0.2">
      <c r="A218" s="38" t="s">
        <v>361</v>
      </c>
      <c r="B218" s="38"/>
      <c r="C218" s="38"/>
      <c r="D218" s="38" t="s">
        <v>250</v>
      </c>
      <c r="E218" s="38"/>
      <c r="F218" s="6"/>
      <c r="G218" s="38"/>
      <c r="H218" s="38"/>
      <c r="I218" s="39"/>
      <c r="J218" s="40"/>
    </row>
    <row r="219" spans="1:10" ht="15" customHeight="1" x14ac:dyDescent="0.2">
      <c r="A219" s="35" t="s">
        <v>362</v>
      </c>
      <c r="B219" s="7" t="s">
        <v>363</v>
      </c>
      <c r="C219" s="35" t="s">
        <v>700</v>
      </c>
      <c r="D219" s="35" t="s">
        <v>364</v>
      </c>
      <c r="E219" s="15" t="s">
        <v>21</v>
      </c>
      <c r="F219" s="7">
        <v>3</v>
      </c>
      <c r="G219" s="16"/>
      <c r="H219" s="16"/>
      <c r="I219" s="16"/>
      <c r="J219" s="41"/>
    </row>
    <row r="220" spans="1:10" ht="15" customHeight="1" x14ac:dyDescent="0.2">
      <c r="A220" s="35" t="s">
        <v>365</v>
      </c>
      <c r="B220" s="7" t="s">
        <v>366</v>
      </c>
      <c r="C220" s="35" t="s">
        <v>700</v>
      </c>
      <c r="D220" s="35" t="s">
        <v>367</v>
      </c>
      <c r="E220" s="15" t="s">
        <v>21</v>
      </c>
      <c r="F220" s="7">
        <v>3</v>
      </c>
      <c r="G220" s="16"/>
      <c r="H220" s="16"/>
      <c r="I220" s="16"/>
      <c r="J220" s="41"/>
    </row>
    <row r="221" spans="1:10" ht="15" customHeight="1" x14ac:dyDescent="0.2">
      <c r="A221" s="35" t="s">
        <v>368</v>
      </c>
      <c r="B221" s="7" t="s">
        <v>369</v>
      </c>
      <c r="C221" s="35" t="s">
        <v>700</v>
      </c>
      <c r="D221" s="35" t="s">
        <v>370</v>
      </c>
      <c r="E221" s="15" t="s">
        <v>21</v>
      </c>
      <c r="F221" s="7">
        <v>8</v>
      </c>
      <c r="G221" s="16"/>
      <c r="H221" s="16"/>
      <c r="I221" s="16"/>
      <c r="J221" s="41"/>
    </row>
    <row r="222" spans="1:10" ht="15" customHeight="1" x14ac:dyDescent="0.2">
      <c r="A222" s="38" t="s">
        <v>371</v>
      </c>
      <c r="B222" s="38"/>
      <c r="C222" s="38"/>
      <c r="D222" s="38" t="s">
        <v>372</v>
      </c>
      <c r="E222" s="38"/>
      <c r="F222" s="6"/>
      <c r="G222" s="38"/>
      <c r="H222" s="38"/>
      <c r="I222" s="39"/>
      <c r="J222" s="40"/>
    </row>
    <row r="223" spans="1:10" ht="15" customHeight="1" x14ac:dyDescent="0.2">
      <c r="A223" s="35" t="s">
        <v>373</v>
      </c>
      <c r="B223" s="7" t="s">
        <v>374</v>
      </c>
      <c r="C223" s="35" t="s">
        <v>700</v>
      </c>
      <c r="D223" s="35" t="s">
        <v>375</v>
      </c>
      <c r="E223" s="15" t="s">
        <v>18</v>
      </c>
      <c r="F223" s="7">
        <v>220</v>
      </c>
      <c r="G223" s="16"/>
      <c r="H223" s="16"/>
      <c r="I223" s="16"/>
      <c r="J223" s="41"/>
    </row>
    <row r="224" spans="1:10" ht="15" customHeight="1" x14ac:dyDescent="0.2">
      <c r="A224" s="35" t="s">
        <v>376</v>
      </c>
      <c r="B224" s="7" t="s">
        <v>377</v>
      </c>
      <c r="C224" s="35" t="s">
        <v>700</v>
      </c>
      <c r="D224" s="35" t="s">
        <v>378</v>
      </c>
      <c r="E224" s="15" t="s">
        <v>18</v>
      </c>
      <c r="F224" s="7">
        <v>112.12</v>
      </c>
      <c r="G224" s="16"/>
      <c r="H224" s="16"/>
      <c r="I224" s="16"/>
      <c r="J224" s="41"/>
    </row>
    <row r="225" spans="1:10" ht="15" customHeight="1" x14ac:dyDescent="0.2">
      <c r="A225" s="35" t="s">
        <v>696</v>
      </c>
      <c r="B225" s="7" t="s">
        <v>697</v>
      </c>
      <c r="C225" s="35" t="s">
        <v>494</v>
      </c>
      <c r="D225" s="35" t="s">
        <v>698</v>
      </c>
      <c r="E225" s="15" t="s">
        <v>21</v>
      </c>
      <c r="F225" s="7">
        <v>1</v>
      </c>
      <c r="G225" s="16"/>
      <c r="H225" s="16"/>
      <c r="I225" s="16"/>
      <c r="J225" s="41"/>
    </row>
    <row r="226" spans="1:10" ht="15" customHeight="1" x14ac:dyDescent="0.2">
      <c r="A226" s="8"/>
      <c r="B226" s="8"/>
      <c r="C226" s="8"/>
      <c r="D226" s="42" t="s">
        <v>706</v>
      </c>
      <c r="E226" s="8"/>
      <c r="F226" s="8"/>
      <c r="G226" s="8"/>
      <c r="H226" s="8"/>
      <c r="I226" s="8"/>
      <c r="J226" s="8"/>
    </row>
    <row r="227" spans="1:10" ht="15" customHeight="1" x14ac:dyDescent="0.2">
      <c r="A227" s="59"/>
      <c r="B227" s="59"/>
      <c r="C227" s="59"/>
      <c r="D227" s="42" t="s">
        <v>707</v>
      </c>
      <c r="E227" s="13"/>
      <c r="F227" s="60" t="s">
        <v>379</v>
      </c>
      <c r="G227" s="59"/>
      <c r="H227" s="61"/>
      <c r="I227" s="59"/>
      <c r="J227" s="59"/>
    </row>
    <row r="228" spans="1:10" ht="15" customHeight="1" x14ac:dyDescent="0.2">
      <c r="A228" s="59"/>
      <c r="B228" s="59"/>
      <c r="C228" s="59"/>
      <c r="D228" s="42" t="s">
        <v>708</v>
      </c>
      <c r="E228" s="13"/>
      <c r="F228" s="60" t="s">
        <v>380</v>
      </c>
      <c r="G228" s="59"/>
      <c r="H228" s="61"/>
      <c r="I228" s="59"/>
      <c r="J228" s="59"/>
    </row>
    <row r="229" spans="1:10" ht="15" customHeight="1" x14ac:dyDescent="0.2">
      <c r="A229" s="59"/>
      <c r="B229" s="59"/>
      <c r="C229" s="59"/>
      <c r="D229" s="42" t="s">
        <v>709</v>
      </c>
      <c r="E229" s="13"/>
      <c r="F229" s="60" t="s">
        <v>381</v>
      </c>
      <c r="G229" s="59"/>
      <c r="H229" s="61"/>
      <c r="I229" s="59"/>
      <c r="J229" s="59"/>
    </row>
    <row r="230" spans="1:10" x14ac:dyDescent="0.2">
      <c r="A230" s="59"/>
      <c r="B230" s="59"/>
      <c r="C230" s="59"/>
      <c r="D230" s="42" t="s">
        <v>713</v>
      </c>
      <c r="E230" s="13"/>
      <c r="F230" s="60"/>
      <c r="G230" s="59"/>
      <c r="H230" s="61"/>
      <c r="I230" s="59"/>
      <c r="J230" s="59"/>
    </row>
    <row r="231" spans="1:10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</row>
    <row r="232" spans="1:10" ht="38.25" customHeight="1" x14ac:dyDescent="0.2">
      <c r="A232" s="66"/>
      <c r="B232" s="66"/>
      <c r="C232" s="66"/>
      <c r="D232" s="66"/>
      <c r="E232" s="66"/>
      <c r="F232" s="66"/>
      <c r="G232" s="66"/>
      <c r="H232" s="66"/>
    </row>
    <row r="233" spans="1:10" x14ac:dyDescent="0.2">
      <c r="A233" s="66"/>
      <c r="B233" s="66"/>
      <c r="C233" s="66"/>
      <c r="D233" s="66"/>
      <c r="E233" s="66"/>
      <c r="F233" s="66"/>
      <c r="G233" s="66"/>
      <c r="H233" s="66"/>
    </row>
    <row r="234" spans="1:10" ht="35.25" customHeight="1" x14ac:dyDescent="0.2">
      <c r="A234" s="66"/>
      <c r="B234" s="66"/>
      <c r="C234" s="66"/>
      <c r="D234" s="66"/>
      <c r="E234" s="66"/>
      <c r="F234" s="66"/>
      <c r="G234" s="66"/>
      <c r="H234" s="66"/>
    </row>
  </sheetData>
  <mergeCells count="23">
    <mergeCell ref="A232:H232"/>
    <mergeCell ref="A233:H233"/>
    <mergeCell ref="A234:H234"/>
    <mergeCell ref="A228:C228"/>
    <mergeCell ref="F228:G228"/>
    <mergeCell ref="H228:J228"/>
    <mergeCell ref="A230:C230"/>
    <mergeCell ref="F230:G230"/>
    <mergeCell ref="H230:J230"/>
    <mergeCell ref="A231:J231"/>
    <mergeCell ref="A229:C229"/>
    <mergeCell ref="F229:G229"/>
    <mergeCell ref="H229:J229"/>
    <mergeCell ref="A227:C227"/>
    <mergeCell ref="F227:G227"/>
    <mergeCell ref="H227:J227"/>
    <mergeCell ref="A6:J6"/>
    <mergeCell ref="G1:H1"/>
    <mergeCell ref="A1:D1"/>
    <mergeCell ref="A2:D2"/>
    <mergeCell ref="A3:D3"/>
    <mergeCell ref="A4:C4"/>
    <mergeCell ref="A5:D5"/>
  </mergeCells>
  <pageMargins left="0.5" right="0.5" top="1" bottom="1" header="0.5" footer="0.5"/>
  <pageSetup paperSize="9" scale="53" fitToHeight="0" orientation="portrait" r:id="rId1"/>
  <headerFooter>
    <oddHeader xml:space="preserve">&amp;L </oddHeader>
    <oddFooter xml:space="preserve">&amp;L </oddFooter>
  </headerFooter>
  <rowBreaks count="1" manualBreakCount="1">
    <brk id="184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7"/>
  <sheetViews>
    <sheetView view="pageBreakPreview" topLeftCell="A196" zoomScale="90" zoomScaleNormal="100" zoomScaleSheetLayoutView="90" workbookViewId="0">
      <selection activeCell="D2" sqref="D2"/>
    </sheetView>
  </sheetViews>
  <sheetFormatPr defaultRowHeight="14.25" x14ac:dyDescent="0.2"/>
  <cols>
    <col min="1" max="1" width="5.875" bestFit="1" customWidth="1"/>
    <col min="2" max="2" width="9.5" bestFit="1" customWidth="1"/>
    <col min="3" max="3" width="6.75" bestFit="1" customWidth="1"/>
    <col min="4" max="4" width="60" bestFit="1" customWidth="1"/>
    <col min="5" max="5" width="5" bestFit="1" customWidth="1"/>
    <col min="6" max="6" width="12.375" style="30" bestFit="1" customWidth="1"/>
    <col min="7" max="7" width="60" style="22" bestFit="1" customWidth="1"/>
    <col min="8" max="8" width="25" bestFit="1" customWidth="1"/>
  </cols>
  <sheetData>
    <row r="1" spans="1:10" ht="15" x14ac:dyDescent="0.2">
      <c r="A1" s="4"/>
      <c r="B1" s="4"/>
      <c r="C1" s="4"/>
      <c r="D1" s="57" t="s">
        <v>0</v>
      </c>
      <c r="E1" s="4"/>
      <c r="F1" s="23"/>
      <c r="G1" s="18"/>
      <c r="I1" s="63"/>
      <c r="J1" s="63"/>
    </row>
    <row r="2" spans="1:10" ht="80.099999999999994" customHeight="1" x14ac:dyDescent="0.2">
      <c r="A2" s="5"/>
      <c r="B2" s="5"/>
      <c r="C2" s="5"/>
      <c r="D2" s="58" t="s">
        <v>714</v>
      </c>
      <c r="E2" s="5"/>
      <c r="F2" s="24"/>
      <c r="G2" s="13"/>
      <c r="I2" s="63"/>
      <c r="J2" s="63"/>
    </row>
    <row r="3" spans="1:10" ht="15" x14ac:dyDescent="0.25">
      <c r="A3" s="67" t="s">
        <v>410</v>
      </c>
      <c r="B3" s="67"/>
      <c r="C3" s="67"/>
      <c r="D3" s="63"/>
      <c r="E3" s="63"/>
      <c r="F3" s="63"/>
      <c r="G3" s="63"/>
    </row>
    <row r="4" spans="1:10" ht="30" customHeight="1" x14ac:dyDescent="0.2">
      <c r="A4" s="36" t="s">
        <v>1</v>
      </c>
      <c r="B4" s="14" t="s">
        <v>2</v>
      </c>
      <c r="C4" s="36" t="s">
        <v>3</v>
      </c>
      <c r="D4" s="36" t="s">
        <v>4</v>
      </c>
      <c r="E4" s="37" t="s">
        <v>5</v>
      </c>
      <c r="F4" s="25" t="s">
        <v>6</v>
      </c>
      <c r="G4" s="14" t="s">
        <v>410</v>
      </c>
    </row>
    <row r="5" spans="1:10" ht="24" customHeight="1" x14ac:dyDescent="0.2">
      <c r="A5" s="38" t="s">
        <v>11</v>
      </c>
      <c r="B5" s="38"/>
      <c r="C5" s="38"/>
      <c r="D5" s="38" t="s">
        <v>12</v>
      </c>
      <c r="E5" s="38"/>
      <c r="F5" s="26"/>
      <c r="G5" s="6"/>
    </row>
    <row r="6" spans="1:10" ht="24" customHeight="1" x14ac:dyDescent="0.2">
      <c r="A6" s="38" t="s">
        <v>13</v>
      </c>
      <c r="B6" s="38"/>
      <c r="C6" s="38"/>
      <c r="D6" s="38" t="s">
        <v>14</v>
      </c>
      <c r="E6" s="38"/>
      <c r="F6" s="26"/>
      <c r="G6" s="6"/>
    </row>
    <row r="7" spans="1:10" ht="24" customHeight="1" x14ac:dyDescent="0.2">
      <c r="A7" s="35" t="s">
        <v>15</v>
      </c>
      <c r="B7" s="7" t="s">
        <v>16</v>
      </c>
      <c r="C7" s="35" t="s">
        <v>685</v>
      </c>
      <c r="D7" s="35" t="s">
        <v>17</v>
      </c>
      <c r="E7" s="15" t="s">
        <v>18</v>
      </c>
      <c r="F7" s="27" t="s">
        <v>399</v>
      </c>
      <c r="G7" s="17" t="s">
        <v>411</v>
      </c>
    </row>
    <row r="8" spans="1:10" ht="24" customHeight="1" x14ac:dyDescent="0.2">
      <c r="A8" s="35" t="s">
        <v>19</v>
      </c>
      <c r="B8" s="7" t="s">
        <v>667</v>
      </c>
      <c r="C8" s="35" t="s">
        <v>20</v>
      </c>
      <c r="D8" s="35" t="s">
        <v>668</v>
      </c>
      <c r="E8" s="15" t="s">
        <v>21</v>
      </c>
      <c r="F8" s="27" t="s">
        <v>397</v>
      </c>
      <c r="G8" s="17" t="s">
        <v>412</v>
      </c>
    </row>
    <row r="9" spans="1:10" ht="24" customHeight="1" x14ac:dyDescent="0.2">
      <c r="A9" s="35" t="s">
        <v>22</v>
      </c>
      <c r="B9" s="7" t="s">
        <v>24</v>
      </c>
      <c r="C9" s="35" t="s">
        <v>685</v>
      </c>
      <c r="D9" s="35" t="s">
        <v>25</v>
      </c>
      <c r="E9" s="15" t="s">
        <v>18</v>
      </c>
      <c r="F9" s="28">
        <v>224.19</v>
      </c>
      <c r="G9" s="17" t="s">
        <v>435</v>
      </c>
    </row>
    <row r="10" spans="1:10" ht="24" customHeight="1" x14ac:dyDescent="0.2">
      <c r="A10" s="35" t="s">
        <v>23</v>
      </c>
      <c r="B10" s="7" t="s">
        <v>26</v>
      </c>
      <c r="C10" s="35" t="s">
        <v>685</v>
      </c>
      <c r="D10" s="35" t="s">
        <v>27</v>
      </c>
      <c r="E10" s="15" t="s">
        <v>21</v>
      </c>
      <c r="F10" s="28" t="s">
        <v>397</v>
      </c>
      <c r="G10" s="17" t="s">
        <v>412</v>
      </c>
    </row>
    <row r="11" spans="1:10" ht="24" customHeight="1" x14ac:dyDescent="0.2">
      <c r="A11" s="38" t="s">
        <v>28</v>
      </c>
      <c r="B11" s="38"/>
      <c r="C11" s="38"/>
      <c r="D11" s="38" t="s">
        <v>29</v>
      </c>
      <c r="E11" s="38"/>
      <c r="F11" s="26"/>
      <c r="G11" s="6"/>
    </row>
    <row r="12" spans="1:10" ht="36" customHeight="1" x14ac:dyDescent="0.2">
      <c r="A12" s="35" t="s">
        <v>30</v>
      </c>
      <c r="B12" s="7" t="s">
        <v>31</v>
      </c>
      <c r="C12" s="35" t="s">
        <v>685</v>
      </c>
      <c r="D12" s="35" t="s">
        <v>32</v>
      </c>
      <c r="E12" s="15" t="s">
        <v>18</v>
      </c>
      <c r="F12" s="28">
        <v>542.78</v>
      </c>
      <c r="G12" s="17" t="s">
        <v>413</v>
      </c>
    </row>
    <row r="13" spans="1:10" ht="24" customHeight="1" x14ac:dyDescent="0.2">
      <c r="A13" s="35" t="s">
        <v>33</v>
      </c>
      <c r="B13" s="7" t="s">
        <v>34</v>
      </c>
      <c r="C13" s="35" t="s">
        <v>685</v>
      </c>
      <c r="D13" s="35" t="s">
        <v>35</v>
      </c>
      <c r="E13" s="15" t="s">
        <v>36</v>
      </c>
      <c r="F13" s="28" t="s">
        <v>409</v>
      </c>
      <c r="G13" s="17" t="s">
        <v>414</v>
      </c>
    </row>
    <row r="14" spans="1:10" ht="24" customHeight="1" x14ac:dyDescent="0.2">
      <c r="A14" s="35" t="s">
        <v>37</v>
      </c>
      <c r="B14" s="7" t="s">
        <v>38</v>
      </c>
      <c r="C14" s="35" t="s">
        <v>685</v>
      </c>
      <c r="D14" s="35" t="s">
        <v>39</v>
      </c>
      <c r="E14" s="15" t="s">
        <v>36</v>
      </c>
      <c r="F14" s="28">
        <f>F12*0.25</f>
        <v>135.69499999999999</v>
      </c>
      <c r="G14" s="17" t="s">
        <v>423</v>
      </c>
    </row>
    <row r="15" spans="1:10" ht="24" customHeight="1" x14ac:dyDescent="0.2">
      <c r="A15" s="35" t="s">
        <v>40</v>
      </c>
      <c r="B15" s="7" t="s">
        <v>41</v>
      </c>
      <c r="C15" s="35" t="s">
        <v>685</v>
      </c>
      <c r="D15" s="35" t="s">
        <v>42</v>
      </c>
      <c r="E15" s="15" t="s">
        <v>36</v>
      </c>
      <c r="F15" s="28">
        <f>F14*0.7</f>
        <v>94.986499999999992</v>
      </c>
      <c r="G15" s="17" t="s">
        <v>424</v>
      </c>
    </row>
    <row r="16" spans="1:10" ht="24" customHeight="1" x14ac:dyDescent="0.2">
      <c r="A16" s="35" t="s">
        <v>43</v>
      </c>
      <c r="B16" s="7" t="s">
        <v>44</v>
      </c>
      <c r="C16" s="35" t="s">
        <v>685</v>
      </c>
      <c r="D16" s="35" t="s">
        <v>45</v>
      </c>
      <c r="E16" s="15" t="s">
        <v>36</v>
      </c>
      <c r="F16" s="28">
        <f>F13*1.3</f>
        <v>133.05500000000001</v>
      </c>
      <c r="G16" s="19" t="s">
        <v>415</v>
      </c>
    </row>
    <row r="17" spans="1:8" ht="36" customHeight="1" x14ac:dyDescent="0.2">
      <c r="A17" s="35" t="s">
        <v>46</v>
      </c>
      <c r="B17" s="7" t="s">
        <v>47</v>
      </c>
      <c r="C17" s="35" t="s">
        <v>685</v>
      </c>
      <c r="D17" s="35" t="s">
        <v>48</v>
      </c>
      <c r="E17" s="15" t="s">
        <v>36</v>
      </c>
      <c r="F17" s="28">
        <f>F16</f>
        <v>133.05500000000001</v>
      </c>
      <c r="G17" s="17" t="s">
        <v>416</v>
      </c>
    </row>
    <row r="18" spans="1:8" ht="24" customHeight="1" x14ac:dyDescent="0.2">
      <c r="A18" s="38" t="s">
        <v>49</v>
      </c>
      <c r="B18" s="38"/>
      <c r="C18" s="38"/>
      <c r="D18" s="38" t="s">
        <v>50</v>
      </c>
      <c r="E18" s="38"/>
      <c r="F18" s="26"/>
      <c r="G18" s="6"/>
    </row>
    <row r="19" spans="1:8" ht="24" customHeight="1" x14ac:dyDescent="0.2">
      <c r="A19" s="38" t="s">
        <v>51</v>
      </c>
      <c r="B19" s="38"/>
      <c r="C19" s="38"/>
      <c r="D19" s="38" t="s">
        <v>52</v>
      </c>
      <c r="E19" s="38"/>
      <c r="F19" s="26"/>
      <c r="G19" s="6"/>
    </row>
    <row r="20" spans="1:8" ht="24" customHeight="1" x14ac:dyDescent="0.2">
      <c r="A20" s="35" t="s">
        <v>53</v>
      </c>
      <c r="B20" s="7" t="s">
        <v>54</v>
      </c>
      <c r="C20" s="35" t="s">
        <v>685</v>
      </c>
      <c r="D20" s="35" t="s">
        <v>55</v>
      </c>
      <c r="E20" s="15" t="s">
        <v>56</v>
      </c>
      <c r="F20" s="28">
        <f>[2]Estacas!$F$12+[2]Estacas!$F$13</f>
        <v>355</v>
      </c>
      <c r="G20" s="28" t="s">
        <v>487</v>
      </c>
    </row>
    <row r="21" spans="1:8" ht="24" customHeight="1" x14ac:dyDescent="0.2">
      <c r="A21" s="38" t="s">
        <v>57</v>
      </c>
      <c r="B21" s="38"/>
      <c r="C21" s="38"/>
      <c r="D21" s="38" t="s">
        <v>58</v>
      </c>
      <c r="E21" s="38"/>
      <c r="F21" s="26"/>
      <c r="G21" s="6"/>
    </row>
    <row r="22" spans="1:8" ht="24" customHeight="1" x14ac:dyDescent="0.2">
      <c r="A22" s="35" t="s">
        <v>59</v>
      </c>
      <c r="B22" s="7" t="s">
        <v>60</v>
      </c>
      <c r="C22" s="35" t="s">
        <v>685</v>
      </c>
      <c r="D22" s="35" t="s">
        <v>61</v>
      </c>
      <c r="E22" s="15" t="s">
        <v>36</v>
      </c>
      <c r="F22" s="28">
        <f>'[2]Vigas Baldrames'!$H$15+'[2]Muro de Arrimo'!$H$16</f>
        <v>108.18592499999998</v>
      </c>
      <c r="G22" s="31" t="s">
        <v>456</v>
      </c>
      <c r="H22" s="33"/>
    </row>
    <row r="23" spans="1:8" ht="24" customHeight="1" x14ac:dyDescent="0.2">
      <c r="A23" s="35" t="s">
        <v>62</v>
      </c>
      <c r="B23" s="7" t="s">
        <v>63</v>
      </c>
      <c r="C23" s="35" t="s">
        <v>685</v>
      </c>
      <c r="D23" s="35" t="s">
        <v>64</v>
      </c>
      <c r="E23" s="15" t="s">
        <v>36</v>
      </c>
      <c r="F23" s="34">
        <f>'[2]Muro de Arrimo'!$M$16+'[2]Vigas Baldrames'!$O$15</f>
        <v>91.42789999999998</v>
      </c>
      <c r="G23" s="31" t="s">
        <v>457</v>
      </c>
    </row>
    <row r="24" spans="1:8" ht="24" customHeight="1" x14ac:dyDescent="0.2">
      <c r="A24" s="35" t="s">
        <v>65</v>
      </c>
      <c r="B24" s="7" t="s">
        <v>66</v>
      </c>
      <c r="C24" s="35" t="s">
        <v>685</v>
      </c>
      <c r="D24" s="35" t="s">
        <v>67</v>
      </c>
      <c r="E24" s="15" t="s">
        <v>18</v>
      </c>
      <c r="F24" s="34">
        <f>'[2]Muro de Arrimo'!$K$16+'[2]Vigas Baldrames'!$K$15</f>
        <v>149.62199999999999</v>
      </c>
      <c r="G24" s="31" t="s">
        <v>458</v>
      </c>
    </row>
    <row r="25" spans="1:8" ht="24" customHeight="1" x14ac:dyDescent="0.2">
      <c r="A25" s="35" t="s">
        <v>68</v>
      </c>
      <c r="B25" s="7" t="s">
        <v>69</v>
      </c>
      <c r="C25" s="35" t="s">
        <v>685</v>
      </c>
      <c r="D25" s="35" t="s">
        <v>70</v>
      </c>
      <c r="E25" s="15" t="s">
        <v>36</v>
      </c>
      <c r="F25" s="34">
        <f>'[2]Muro de Arrimo'!$J$16+'[2]Vigas Baldrames'!$J$15</f>
        <v>5.5453749999999999</v>
      </c>
      <c r="G25" s="34" t="s">
        <v>485</v>
      </c>
    </row>
    <row r="26" spans="1:8" ht="24" customHeight="1" x14ac:dyDescent="0.2">
      <c r="A26" s="35" t="s">
        <v>71</v>
      </c>
      <c r="B26" s="7" t="s">
        <v>72</v>
      </c>
      <c r="C26" s="35" t="s">
        <v>685</v>
      </c>
      <c r="D26" s="35" t="s">
        <v>73</v>
      </c>
      <c r="E26" s="15" t="s">
        <v>74</v>
      </c>
      <c r="F26" s="34">
        <f>64+256+274+1089.45</f>
        <v>1683.45</v>
      </c>
      <c r="G26" s="31" t="s">
        <v>619</v>
      </c>
    </row>
    <row r="27" spans="1:8" ht="24" customHeight="1" x14ac:dyDescent="0.2">
      <c r="A27" s="35" t="s">
        <v>75</v>
      </c>
      <c r="B27" s="7" t="s">
        <v>76</v>
      </c>
      <c r="C27" s="35" t="s">
        <v>685</v>
      </c>
      <c r="D27" s="35" t="s">
        <v>77</v>
      </c>
      <c r="E27" s="15" t="s">
        <v>36</v>
      </c>
      <c r="F27" s="34">
        <f>'[2]Muro de Arrimo'!$L$16+'[2]Vigas Baldrames'!$L$15</f>
        <v>11.212649999999998</v>
      </c>
      <c r="G27" s="31" t="s">
        <v>459</v>
      </c>
    </row>
    <row r="28" spans="1:8" ht="24" customHeight="1" x14ac:dyDescent="0.2">
      <c r="A28" s="35" t="s">
        <v>78</v>
      </c>
      <c r="B28" s="7" t="s">
        <v>79</v>
      </c>
      <c r="C28" s="35" t="s">
        <v>685</v>
      </c>
      <c r="D28" s="35" t="s">
        <v>80</v>
      </c>
      <c r="E28" s="15" t="s">
        <v>36</v>
      </c>
      <c r="F28" s="34">
        <f>'[2]Muro de Arrimo'!$L$16+'[2]Vigas Baldrames'!$L$15</f>
        <v>11.212649999999998</v>
      </c>
      <c r="G28" s="31" t="s">
        <v>459</v>
      </c>
    </row>
    <row r="29" spans="1:8" ht="24" customHeight="1" x14ac:dyDescent="0.2">
      <c r="A29" s="35" t="s">
        <v>81</v>
      </c>
      <c r="B29" s="7" t="s">
        <v>662</v>
      </c>
      <c r="C29" s="35" t="s">
        <v>685</v>
      </c>
      <c r="D29" s="35" t="s">
        <v>663</v>
      </c>
      <c r="E29" s="15" t="s">
        <v>18</v>
      </c>
      <c r="F29" s="34">
        <f>'[2]Muro de Arrimo'!$U$16+'[2]Vigas Baldrames'!$N$15</f>
        <v>270.81099999999998</v>
      </c>
      <c r="G29" s="31" t="s">
        <v>460</v>
      </c>
    </row>
    <row r="30" spans="1:8" ht="24" customHeight="1" x14ac:dyDescent="0.2">
      <c r="A30" s="35" t="s">
        <v>82</v>
      </c>
      <c r="B30" s="7" t="s">
        <v>664</v>
      </c>
      <c r="C30" s="35" t="s">
        <v>685</v>
      </c>
      <c r="D30" s="35" t="s">
        <v>665</v>
      </c>
      <c r="E30" s="15" t="s">
        <v>18</v>
      </c>
      <c r="F30" s="34"/>
      <c r="G30" s="31" t="s">
        <v>460</v>
      </c>
    </row>
    <row r="31" spans="1:8" ht="24" customHeight="1" x14ac:dyDescent="0.2">
      <c r="A31" s="35" t="s">
        <v>85</v>
      </c>
      <c r="B31" s="7" t="s">
        <v>444</v>
      </c>
      <c r="C31" s="35" t="s">
        <v>685</v>
      </c>
      <c r="D31" s="35" t="s">
        <v>445</v>
      </c>
      <c r="E31" s="15" t="s">
        <v>36</v>
      </c>
      <c r="F31" s="34">
        <f>'[2]Vigas Baldrames'!$M$15</f>
        <v>9.3268000000000022</v>
      </c>
      <c r="G31" s="31" t="s">
        <v>461</v>
      </c>
    </row>
    <row r="32" spans="1:8" ht="24" customHeight="1" x14ac:dyDescent="0.2">
      <c r="A32" s="35" t="s">
        <v>88</v>
      </c>
      <c r="B32" s="7" t="s">
        <v>86</v>
      </c>
      <c r="C32" s="35" t="s">
        <v>685</v>
      </c>
      <c r="D32" s="35" t="s">
        <v>87</v>
      </c>
      <c r="E32" s="15" t="s">
        <v>36</v>
      </c>
      <c r="F32" s="28">
        <v>3.56</v>
      </c>
      <c r="G32" s="12" t="s">
        <v>620</v>
      </c>
    </row>
    <row r="33" spans="1:8" ht="36" customHeight="1" x14ac:dyDescent="0.2">
      <c r="A33" s="35" t="s">
        <v>666</v>
      </c>
      <c r="B33" s="7" t="s">
        <v>89</v>
      </c>
      <c r="C33" s="35" t="s">
        <v>685</v>
      </c>
      <c r="D33" s="35" t="s">
        <v>90</v>
      </c>
      <c r="E33" s="15" t="s">
        <v>36</v>
      </c>
      <c r="F33" s="34">
        <f>'[2]Muro de Arrimo'!$N$16+[2]Estacas!$H$11+'[2]Vigas Baldrames'!$P$15</f>
        <v>41.371299199723865</v>
      </c>
      <c r="G33" s="31" t="s">
        <v>462</v>
      </c>
    </row>
    <row r="34" spans="1:8" ht="24" customHeight="1" x14ac:dyDescent="0.2">
      <c r="A34" s="38" t="s">
        <v>91</v>
      </c>
      <c r="B34" s="38"/>
      <c r="C34" s="38"/>
      <c r="D34" s="38" t="s">
        <v>92</v>
      </c>
      <c r="E34" s="38"/>
      <c r="F34" s="26"/>
      <c r="G34" s="6"/>
    </row>
    <row r="35" spans="1:8" ht="24" customHeight="1" x14ac:dyDescent="0.2">
      <c r="A35" s="35" t="s">
        <v>93</v>
      </c>
      <c r="B35" s="7" t="s">
        <v>72</v>
      </c>
      <c r="C35" s="35" t="s">
        <v>685</v>
      </c>
      <c r="D35" s="35" t="s">
        <v>73</v>
      </c>
      <c r="E35" s="15" t="s">
        <v>74</v>
      </c>
      <c r="F35" s="28">
        <f>269.12+190.94+62.17+73.057</f>
        <v>595.28700000000003</v>
      </c>
      <c r="G35" s="31" t="s">
        <v>619</v>
      </c>
    </row>
    <row r="36" spans="1:8" ht="24" customHeight="1" x14ac:dyDescent="0.2">
      <c r="A36" s="35" t="s">
        <v>94</v>
      </c>
      <c r="B36" s="7" t="s">
        <v>76</v>
      </c>
      <c r="C36" s="35" t="s">
        <v>685</v>
      </c>
      <c r="D36" s="35" t="s">
        <v>77</v>
      </c>
      <c r="E36" s="15" t="s">
        <v>36</v>
      </c>
      <c r="F36" s="28">
        <f>'[2] Vigas'!$H$13+(2.04)</f>
        <v>4.992</v>
      </c>
      <c r="G36" s="16" t="s">
        <v>621</v>
      </c>
    </row>
    <row r="37" spans="1:8" ht="24" customHeight="1" x14ac:dyDescent="0.2">
      <c r="A37" s="35" t="s">
        <v>95</v>
      </c>
      <c r="B37" s="7" t="s">
        <v>96</v>
      </c>
      <c r="C37" s="35" t="s">
        <v>685</v>
      </c>
      <c r="D37" s="35" t="s">
        <v>97</v>
      </c>
      <c r="E37" s="15" t="s">
        <v>36</v>
      </c>
      <c r="F37" s="28">
        <f>F36</f>
        <v>4.992</v>
      </c>
      <c r="G37" s="16" t="str">
        <f>G36</f>
        <v>conforme planilha [299 - O - 2287- 35 - 001_1.xlsx] Vigas'!$H$13 e Pilares</v>
      </c>
    </row>
    <row r="38" spans="1:8" ht="24" customHeight="1" x14ac:dyDescent="0.2">
      <c r="A38" s="35" t="s">
        <v>98</v>
      </c>
      <c r="B38" s="7" t="s">
        <v>99</v>
      </c>
      <c r="C38" s="35" t="s">
        <v>685</v>
      </c>
      <c r="D38" s="35" t="s">
        <v>100</v>
      </c>
      <c r="E38" s="15" t="s">
        <v>18</v>
      </c>
      <c r="F38" s="28">
        <f>'[2] Vigas'!$I$13+(58.24)</f>
        <v>107.44</v>
      </c>
      <c r="G38" s="16" t="str">
        <f>G37</f>
        <v>conforme planilha [299 - O - 2287- 35 - 001_1.xlsx] Vigas'!$H$13 e Pilares</v>
      </c>
    </row>
    <row r="39" spans="1:8" ht="36" customHeight="1" x14ac:dyDescent="0.2">
      <c r="A39" s="35" t="s">
        <v>101</v>
      </c>
      <c r="B39" s="7" t="s">
        <v>102</v>
      </c>
      <c r="C39" s="35" t="s">
        <v>685</v>
      </c>
      <c r="D39" s="35" t="s">
        <v>103</v>
      </c>
      <c r="E39" s="15" t="s">
        <v>18</v>
      </c>
      <c r="F39" s="28">
        <f>[2]Laje!$D$8</f>
        <v>158.80000000000001</v>
      </c>
      <c r="G39" s="16" t="s">
        <v>454</v>
      </c>
    </row>
    <row r="40" spans="1:8" ht="24" customHeight="1" x14ac:dyDescent="0.2">
      <c r="A40" s="38" t="s">
        <v>104</v>
      </c>
      <c r="B40" s="38"/>
      <c r="C40" s="38"/>
      <c r="D40" s="38" t="s">
        <v>105</v>
      </c>
      <c r="E40" s="38"/>
      <c r="F40" s="26"/>
      <c r="G40" s="6"/>
    </row>
    <row r="41" spans="1:8" ht="24" customHeight="1" x14ac:dyDescent="0.2">
      <c r="A41" s="38" t="s">
        <v>106</v>
      </c>
      <c r="B41" s="38"/>
      <c r="C41" s="38"/>
      <c r="D41" s="38" t="s">
        <v>107</v>
      </c>
      <c r="E41" s="38"/>
      <c r="F41" s="26"/>
      <c r="G41" s="6"/>
    </row>
    <row r="42" spans="1:8" ht="24" customHeight="1" x14ac:dyDescent="0.2">
      <c r="A42" s="35" t="s">
        <v>108</v>
      </c>
      <c r="B42" s="7" t="s">
        <v>83</v>
      </c>
      <c r="C42" s="35" t="s">
        <v>685</v>
      </c>
      <c r="D42" s="35" t="s">
        <v>84</v>
      </c>
      <c r="E42" s="15" t="s">
        <v>18</v>
      </c>
      <c r="F42" s="32">
        <f>'[2]Alvenarias e Fechamentos'!$D$8+'[2]Alvenarias e Fechamentos'!$D$9</f>
        <v>723.82799999999997</v>
      </c>
      <c r="G42" s="20" t="s">
        <v>463</v>
      </c>
    </row>
    <row r="43" spans="1:8" ht="36" customHeight="1" x14ac:dyDescent="0.2">
      <c r="A43" s="35" t="s">
        <v>109</v>
      </c>
      <c r="B43" s="7" t="s">
        <v>111</v>
      </c>
      <c r="C43" s="35" t="s">
        <v>20</v>
      </c>
      <c r="D43" s="35" t="s">
        <v>112</v>
      </c>
      <c r="E43" s="15" t="s">
        <v>56</v>
      </c>
      <c r="F43" s="32">
        <f>[2]Esquadrias!$Z$7</f>
        <v>170.2</v>
      </c>
      <c r="G43" s="31" t="s">
        <v>464</v>
      </c>
    </row>
    <row r="44" spans="1:8" ht="24" customHeight="1" x14ac:dyDescent="0.2">
      <c r="A44" s="35" t="s">
        <v>110</v>
      </c>
      <c r="B44" s="7" t="s">
        <v>113</v>
      </c>
      <c r="C44" s="35" t="s">
        <v>20</v>
      </c>
      <c r="D44" s="35" t="s">
        <v>114</v>
      </c>
      <c r="E44" s="15" t="s">
        <v>36</v>
      </c>
      <c r="F44" s="28">
        <v>12.96</v>
      </c>
      <c r="G44" s="28" t="s">
        <v>486</v>
      </c>
      <c r="H44" t="s">
        <v>622</v>
      </c>
    </row>
    <row r="45" spans="1:8" ht="24" customHeight="1" x14ac:dyDescent="0.2">
      <c r="A45" s="38" t="s">
        <v>115</v>
      </c>
      <c r="B45" s="38"/>
      <c r="C45" s="38"/>
      <c r="D45" s="38" t="s">
        <v>116</v>
      </c>
      <c r="E45" s="38"/>
      <c r="F45" s="26"/>
      <c r="G45" s="6"/>
    </row>
    <row r="46" spans="1:8" ht="24" customHeight="1" x14ac:dyDescent="0.2">
      <c r="A46" s="35" t="s">
        <v>117</v>
      </c>
      <c r="B46" s="7" t="s">
        <v>118</v>
      </c>
      <c r="C46" s="35" t="s">
        <v>685</v>
      </c>
      <c r="D46" s="35" t="s">
        <v>119</v>
      </c>
      <c r="E46" s="15" t="s">
        <v>18</v>
      </c>
      <c r="F46" s="49">
        <v>24.43</v>
      </c>
      <c r="G46" s="20" t="s">
        <v>465</v>
      </c>
    </row>
    <row r="47" spans="1:8" ht="24" customHeight="1" x14ac:dyDescent="0.2">
      <c r="A47" s="35" t="s">
        <v>120</v>
      </c>
      <c r="B47" s="7" t="s">
        <v>121</v>
      </c>
      <c r="C47" s="35" t="s">
        <v>685</v>
      </c>
      <c r="D47" s="35" t="s">
        <v>122</v>
      </c>
      <c r="E47" s="15" t="s">
        <v>18</v>
      </c>
      <c r="F47" s="48">
        <v>12.6</v>
      </c>
      <c r="G47" s="20" t="s">
        <v>466</v>
      </c>
    </row>
    <row r="48" spans="1:8" ht="24" customHeight="1" x14ac:dyDescent="0.2">
      <c r="A48" s="35" t="s">
        <v>123</v>
      </c>
      <c r="B48" s="7" t="s">
        <v>124</v>
      </c>
      <c r="C48" s="35" t="s">
        <v>685</v>
      </c>
      <c r="D48" s="35" t="s">
        <v>125</v>
      </c>
      <c r="E48" s="15" t="s">
        <v>18</v>
      </c>
      <c r="F48" s="48" t="s">
        <v>408</v>
      </c>
      <c r="G48" s="20" t="s">
        <v>467</v>
      </c>
    </row>
    <row r="49" spans="1:7" ht="24" customHeight="1" x14ac:dyDescent="0.2">
      <c r="A49" s="35" t="s">
        <v>126</v>
      </c>
      <c r="B49" s="7" t="s">
        <v>127</v>
      </c>
      <c r="C49" s="35" t="s">
        <v>685</v>
      </c>
      <c r="D49" s="35" t="s">
        <v>128</v>
      </c>
      <c r="E49" s="15" t="s">
        <v>18</v>
      </c>
      <c r="F49" s="48" t="s">
        <v>407</v>
      </c>
      <c r="G49" s="20" t="s">
        <v>468</v>
      </c>
    </row>
    <row r="50" spans="1:7" ht="24" customHeight="1" x14ac:dyDescent="0.2">
      <c r="A50" s="35" t="s">
        <v>129</v>
      </c>
      <c r="B50" s="7" t="s">
        <v>130</v>
      </c>
      <c r="C50" s="35" t="s">
        <v>685</v>
      </c>
      <c r="D50" s="35" t="s">
        <v>131</v>
      </c>
      <c r="E50" s="15" t="s">
        <v>18</v>
      </c>
      <c r="F50" s="48">
        <v>35.200000000000003</v>
      </c>
      <c r="G50" s="20" t="s">
        <v>469</v>
      </c>
    </row>
    <row r="51" spans="1:7" ht="24" customHeight="1" x14ac:dyDescent="0.2">
      <c r="A51" s="35" t="s">
        <v>132</v>
      </c>
      <c r="B51" s="7" t="s">
        <v>133</v>
      </c>
      <c r="C51" s="35" t="s">
        <v>685</v>
      </c>
      <c r="D51" s="35" t="s">
        <v>134</v>
      </c>
      <c r="E51" s="15" t="s">
        <v>18</v>
      </c>
      <c r="F51" s="48">
        <v>6.9</v>
      </c>
      <c r="G51" s="20" t="s">
        <v>470</v>
      </c>
    </row>
    <row r="52" spans="1:7" ht="24" customHeight="1" x14ac:dyDescent="0.2">
      <c r="A52" s="35" t="s">
        <v>686</v>
      </c>
      <c r="B52" s="7" t="s">
        <v>451</v>
      </c>
      <c r="C52" s="35" t="s">
        <v>685</v>
      </c>
      <c r="D52" s="35" t="s">
        <v>433</v>
      </c>
      <c r="E52" s="15" t="s">
        <v>18</v>
      </c>
      <c r="F52" s="48">
        <f>F48*0.5</f>
        <v>2.0299999999999998</v>
      </c>
      <c r="G52" s="20" t="s">
        <v>683</v>
      </c>
    </row>
    <row r="53" spans="1:7" ht="24" customHeight="1" x14ac:dyDescent="0.2">
      <c r="A53" s="38" t="s">
        <v>135</v>
      </c>
      <c r="B53" s="38"/>
      <c r="C53" s="38"/>
      <c r="D53" s="38" t="s">
        <v>136</v>
      </c>
      <c r="E53" s="38"/>
      <c r="F53" s="26"/>
      <c r="G53" s="6"/>
    </row>
    <row r="54" spans="1:7" ht="24" customHeight="1" x14ac:dyDescent="0.2">
      <c r="A54" s="38" t="s">
        <v>137</v>
      </c>
      <c r="B54" s="38"/>
      <c r="C54" s="38"/>
      <c r="D54" s="38" t="s">
        <v>446</v>
      </c>
      <c r="E54" s="38"/>
      <c r="F54" s="26"/>
      <c r="G54" s="6"/>
    </row>
    <row r="55" spans="1:7" ht="24" customHeight="1" x14ac:dyDescent="0.2">
      <c r="A55" s="35" t="s">
        <v>138</v>
      </c>
      <c r="B55" s="7" t="s">
        <v>139</v>
      </c>
      <c r="C55" s="35" t="s">
        <v>685</v>
      </c>
      <c r="D55" s="35" t="s">
        <v>140</v>
      </c>
      <c r="E55" s="15" t="s">
        <v>18</v>
      </c>
      <c r="F55" s="28">
        <f>[2]Coberturas!$D$10</f>
        <v>235.88</v>
      </c>
      <c r="G55" s="17" t="s">
        <v>418</v>
      </c>
    </row>
    <row r="56" spans="1:7" ht="24" customHeight="1" x14ac:dyDescent="0.2">
      <c r="A56" s="35" t="s">
        <v>141</v>
      </c>
      <c r="B56" s="7" t="s">
        <v>143</v>
      </c>
      <c r="C56" s="35" t="s">
        <v>685</v>
      </c>
      <c r="D56" s="35" t="s">
        <v>144</v>
      </c>
      <c r="E56" s="15" t="s">
        <v>18</v>
      </c>
      <c r="F56" s="28">
        <f>[2]Coberturas!$D$20*1.044</f>
        <v>246.25872000000001</v>
      </c>
      <c r="G56" s="17" t="s">
        <v>419</v>
      </c>
    </row>
    <row r="57" spans="1:7" ht="24" customHeight="1" x14ac:dyDescent="0.2">
      <c r="A57" s="35" t="s">
        <v>142</v>
      </c>
      <c r="B57" s="7" t="s">
        <v>146</v>
      </c>
      <c r="C57" s="35" t="s">
        <v>685</v>
      </c>
      <c r="D57" s="35" t="s">
        <v>147</v>
      </c>
      <c r="E57" s="15" t="s">
        <v>56</v>
      </c>
      <c r="F57" s="28">
        <v>60</v>
      </c>
      <c r="G57" s="17" t="s">
        <v>623</v>
      </c>
    </row>
    <row r="58" spans="1:7" ht="24" customHeight="1" x14ac:dyDescent="0.2">
      <c r="A58" s="35" t="s">
        <v>145</v>
      </c>
      <c r="B58" s="7" t="s">
        <v>447</v>
      </c>
      <c r="C58" s="35" t="s">
        <v>685</v>
      </c>
      <c r="D58" s="35" t="s">
        <v>448</v>
      </c>
      <c r="E58" s="15" t="s">
        <v>18</v>
      </c>
      <c r="F58" s="28">
        <f>[2]Coberturas!$D$21</f>
        <v>6.37</v>
      </c>
      <c r="G58" s="17" t="s">
        <v>417</v>
      </c>
    </row>
    <row r="59" spans="1:7" ht="24" customHeight="1" x14ac:dyDescent="0.2">
      <c r="A59" s="38" t="s">
        <v>426</v>
      </c>
      <c r="B59" s="38"/>
      <c r="C59" s="38"/>
      <c r="D59" s="38" t="s">
        <v>427</v>
      </c>
      <c r="E59" s="38"/>
      <c r="F59" s="29"/>
      <c r="G59" s="6"/>
    </row>
    <row r="60" spans="1:7" ht="24" customHeight="1" x14ac:dyDescent="0.2">
      <c r="A60" s="35" t="s">
        <v>428</v>
      </c>
      <c r="B60" s="7" t="s">
        <v>449</v>
      </c>
      <c r="C60" s="35" t="s">
        <v>685</v>
      </c>
      <c r="D60" s="35" t="s">
        <v>429</v>
      </c>
      <c r="E60" s="15" t="s">
        <v>74</v>
      </c>
      <c r="F60" s="28">
        <f>F62*13</f>
        <v>108.81000000000002</v>
      </c>
      <c r="G60" s="7" t="s">
        <v>436</v>
      </c>
    </row>
    <row r="61" spans="1:7" ht="24" customHeight="1" x14ac:dyDescent="0.2">
      <c r="A61" s="35" t="s">
        <v>430</v>
      </c>
      <c r="B61" s="7" t="s">
        <v>450</v>
      </c>
      <c r="C61" s="35" t="s">
        <v>685</v>
      </c>
      <c r="D61" s="35" t="s">
        <v>431</v>
      </c>
      <c r="E61" s="15" t="s">
        <v>18</v>
      </c>
      <c r="F61" s="28">
        <f>(2.7+3.1)*2*0.3</f>
        <v>3.4800000000000004</v>
      </c>
      <c r="G61" s="7" t="s">
        <v>437</v>
      </c>
    </row>
    <row r="62" spans="1:7" ht="24" customHeight="1" x14ac:dyDescent="0.2">
      <c r="A62" s="35" t="s">
        <v>432</v>
      </c>
      <c r="B62" s="7" t="s">
        <v>451</v>
      </c>
      <c r="C62" s="35" t="s">
        <v>685</v>
      </c>
      <c r="D62" s="35" t="s">
        <v>433</v>
      </c>
      <c r="E62" s="15" t="s">
        <v>18</v>
      </c>
      <c r="F62" s="28">
        <f>2.7*3.1</f>
        <v>8.370000000000001</v>
      </c>
      <c r="G62" s="7" t="s">
        <v>438</v>
      </c>
    </row>
    <row r="63" spans="1:7" ht="24" customHeight="1" x14ac:dyDescent="0.2">
      <c r="A63" s="35" t="s">
        <v>434</v>
      </c>
      <c r="B63" s="7" t="s">
        <v>146</v>
      </c>
      <c r="C63" s="35" t="s">
        <v>685</v>
      </c>
      <c r="D63" s="35" t="s">
        <v>147</v>
      </c>
      <c r="E63" s="15" t="s">
        <v>56</v>
      </c>
      <c r="F63" s="28">
        <f>(2.7+3.1)*2</f>
        <v>11.600000000000001</v>
      </c>
      <c r="G63" s="7" t="s">
        <v>439</v>
      </c>
    </row>
    <row r="64" spans="1:7" ht="24" customHeight="1" x14ac:dyDescent="0.2">
      <c r="A64" s="38" t="s">
        <v>148</v>
      </c>
      <c r="B64" s="38"/>
      <c r="C64" s="38"/>
      <c r="D64" s="38" t="s">
        <v>149</v>
      </c>
      <c r="E64" s="38"/>
      <c r="F64" s="26"/>
      <c r="G64" s="6"/>
    </row>
    <row r="65" spans="1:7" ht="24" customHeight="1" x14ac:dyDescent="0.2">
      <c r="A65" s="38" t="s">
        <v>150</v>
      </c>
      <c r="B65" s="38"/>
      <c r="C65" s="38"/>
      <c r="D65" s="38" t="s">
        <v>151</v>
      </c>
      <c r="E65" s="38"/>
      <c r="F65" s="26"/>
      <c r="G65" s="6"/>
    </row>
    <row r="66" spans="1:7" ht="24" customHeight="1" x14ac:dyDescent="0.2">
      <c r="A66" s="35" t="s">
        <v>152</v>
      </c>
      <c r="B66" s="7" t="s">
        <v>157</v>
      </c>
      <c r="C66" s="35" t="s">
        <v>685</v>
      </c>
      <c r="D66" s="35" t="s">
        <v>158</v>
      </c>
      <c r="E66" s="15" t="s">
        <v>56</v>
      </c>
      <c r="F66" s="7">
        <v>17</v>
      </c>
      <c r="G66" s="17" t="s">
        <v>629</v>
      </c>
    </row>
    <row r="67" spans="1:7" ht="24" customHeight="1" x14ac:dyDescent="0.2">
      <c r="A67" s="35" t="s">
        <v>155</v>
      </c>
      <c r="B67" s="7" t="s">
        <v>160</v>
      </c>
      <c r="C67" s="35" t="s">
        <v>685</v>
      </c>
      <c r="D67" s="35" t="s">
        <v>161</v>
      </c>
      <c r="E67" s="15" t="s">
        <v>56</v>
      </c>
      <c r="F67" s="7">
        <v>80</v>
      </c>
      <c r="G67" s="17" t="s">
        <v>629</v>
      </c>
    </row>
    <row r="68" spans="1:7" ht="36" customHeight="1" x14ac:dyDescent="0.2">
      <c r="A68" s="35" t="s">
        <v>156</v>
      </c>
      <c r="B68" s="7" t="s">
        <v>163</v>
      </c>
      <c r="C68" s="35" t="s">
        <v>685</v>
      </c>
      <c r="D68" s="35" t="s">
        <v>164</v>
      </c>
      <c r="E68" s="15" t="s">
        <v>56</v>
      </c>
      <c r="F68" s="7">
        <v>180</v>
      </c>
      <c r="G68" s="17" t="s">
        <v>629</v>
      </c>
    </row>
    <row r="69" spans="1:7" ht="36" customHeight="1" x14ac:dyDescent="0.2">
      <c r="A69" s="35" t="s">
        <v>159</v>
      </c>
      <c r="B69" s="7" t="s">
        <v>166</v>
      </c>
      <c r="C69" s="35" t="s">
        <v>685</v>
      </c>
      <c r="D69" s="35" t="s">
        <v>167</v>
      </c>
      <c r="E69" s="15" t="s">
        <v>21</v>
      </c>
      <c r="F69" s="7">
        <v>9</v>
      </c>
      <c r="G69" s="17" t="s">
        <v>629</v>
      </c>
    </row>
    <row r="70" spans="1:7" ht="24" customHeight="1" x14ac:dyDescent="0.2">
      <c r="A70" s="35" t="s">
        <v>162</v>
      </c>
      <c r="B70" s="7" t="s">
        <v>169</v>
      </c>
      <c r="C70" s="35" t="s">
        <v>685</v>
      </c>
      <c r="D70" s="35" t="s">
        <v>170</v>
      </c>
      <c r="E70" s="15" t="s">
        <v>21</v>
      </c>
      <c r="F70" s="7">
        <v>1</v>
      </c>
      <c r="G70" s="17" t="s">
        <v>629</v>
      </c>
    </row>
    <row r="71" spans="1:7" ht="24" customHeight="1" x14ac:dyDescent="0.2">
      <c r="A71" s="35" t="s">
        <v>165</v>
      </c>
      <c r="B71" s="7" t="s">
        <v>624</v>
      </c>
      <c r="C71" s="35" t="s">
        <v>685</v>
      </c>
      <c r="D71" s="35" t="s">
        <v>625</v>
      </c>
      <c r="E71" s="15" t="s">
        <v>21</v>
      </c>
      <c r="F71" s="7">
        <v>1</v>
      </c>
      <c r="G71" s="17" t="s">
        <v>629</v>
      </c>
    </row>
    <row r="72" spans="1:7" ht="24" customHeight="1" x14ac:dyDescent="0.2">
      <c r="A72" s="35" t="s">
        <v>168</v>
      </c>
      <c r="B72" s="7" t="s">
        <v>626</v>
      </c>
      <c r="C72" s="35" t="s">
        <v>685</v>
      </c>
      <c r="D72" s="35" t="s">
        <v>627</v>
      </c>
      <c r="E72" s="15" t="s">
        <v>21</v>
      </c>
      <c r="F72" s="7">
        <v>16</v>
      </c>
      <c r="G72" s="17" t="s">
        <v>629</v>
      </c>
    </row>
    <row r="73" spans="1:7" ht="24" customHeight="1" x14ac:dyDescent="0.2">
      <c r="A73" s="35" t="s">
        <v>628</v>
      </c>
      <c r="B73" s="7" t="s">
        <v>153</v>
      </c>
      <c r="C73" s="35" t="s">
        <v>685</v>
      </c>
      <c r="D73" s="35" t="s">
        <v>154</v>
      </c>
      <c r="E73" s="15" t="s">
        <v>21</v>
      </c>
      <c r="F73" s="7">
        <v>1</v>
      </c>
      <c r="G73" s="17" t="s">
        <v>629</v>
      </c>
    </row>
    <row r="74" spans="1:7" ht="24" customHeight="1" x14ac:dyDescent="0.2">
      <c r="A74" s="38" t="s">
        <v>171</v>
      </c>
      <c r="B74" s="38"/>
      <c r="C74" s="38"/>
      <c r="D74" s="38" t="s">
        <v>172</v>
      </c>
      <c r="E74" s="38"/>
      <c r="F74" s="26"/>
      <c r="G74" s="6"/>
    </row>
    <row r="75" spans="1:7" ht="24" customHeight="1" x14ac:dyDescent="0.2">
      <c r="A75" s="35" t="s">
        <v>173</v>
      </c>
      <c r="B75" s="7" t="s">
        <v>174</v>
      </c>
      <c r="C75" s="35" t="s">
        <v>685</v>
      </c>
      <c r="D75" s="35" t="s">
        <v>175</v>
      </c>
      <c r="E75" s="15" t="s">
        <v>21</v>
      </c>
      <c r="F75" s="7">
        <v>14</v>
      </c>
      <c r="G75" s="17" t="s">
        <v>629</v>
      </c>
    </row>
    <row r="76" spans="1:7" ht="24" customHeight="1" x14ac:dyDescent="0.2">
      <c r="A76" s="35" t="s">
        <v>176</v>
      </c>
      <c r="B76" s="7" t="s">
        <v>178</v>
      </c>
      <c r="C76" s="35" t="s">
        <v>685</v>
      </c>
      <c r="D76" s="35" t="s">
        <v>179</v>
      </c>
      <c r="E76" s="15" t="s">
        <v>56</v>
      </c>
      <c r="F76" s="7">
        <v>102</v>
      </c>
      <c r="G76" s="17" t="s">
        <v>629</v>
      </c>
    </row>
    <row r="77" spans="1:7" ht="24" customHeight="1" x14ac:dyDescent="0.2">
      <c r="A77" s="35" t="s">
        <v>177</v>
      </c>
      <c r="B77" s="7" t="s">
        <v>181</v>
      </c>
      <c r="C77" s="35" t="s">
        <v>685</v>
      </c>
      <c r="D77" s="35" t="s">
        <v>182</v>
      </c>
      <c r="E77" s="15" t="s">
        <v>56</v>
      </c>
      <c r="F77" s="7">
        <v>288</v>
      </c>
      <c r="G77" s="17" t="s">
        <v>629</v>
      </c>
    </row>
    <row r="78" spans="1:7" ht="24" customHeight="1" x14ac:dyDescent="0.2">
      <c r="A78" s="35" t="s">
        <v>180</v>
      </c>
      <c r="B78" s="7" t="s">
        <v>184</v>
      </c>
      <c r="C78" s="35" t="s">
        <v>685</v>
      </c>
      <c r="D78" s="35" t="s">
        <v>185</v>
      </c>
      <c r="E78" s="15" t="s">
        <v>21</v>
      </c>
      <c r="F78" s="7">
        <v>2</v>
      </c>
      <c r="G78" s="17" t="s">
        <v>629</v>
      </c>
    </row>
    <row r="79" spans="1:7" ht="24" customHeight="1" x14ac:dyDescent="0.2">
      <c r="A79" s="35" t="s">
        <v>183</v>
      </c>
      <c r="B79" s="7" t="s">
        <v>630</v>
      </c>
      <c r="C79" s="35" t="s">
        <v>685</v>
      </c>
      <c r="D79" s="35" t="s">
        <v>631</v>
      </c>
      <c r="E79" s="15" t="s">
        <v>21</v>
      </c>
      <c r="F79" s="7">
        <v>1</v>
      </c>
      <c r="G79" s="17" t="s">
        <v>629</v>
      </c>
    </row>
    <row r="80" spans="1:7" ht="24" customHeight="1" x14ac:dyDescent="0.2">
      <c r="A80" s="35" t="s">
        <v>632</v>
      </c>
      <c r="B80" s="7" t="s">
        <v>633</v>
      </c>
      <c r="C80" s="35" t="s">
        <v>685</v>
      </c>
      <c r="D80" s="35" t="s">
        <v>634</v>
      </c>
      <c r="E80" s="15" t="s">
        <v>56</v>
      </c>
      <c r="F80" s="7">
        <v>1</v>
      </c>
      <c r="G80" s="17" t="s">
        <v>629</v>
      </c>
    </row>
    <row r="81" spans="1:7" ht="24" customHeight="1" x14ac:dyDescent="0.2">
      <c r="A81" s="35" t="s">
        <v>635</v>
      </c>
      <c r="B81" s="7" t="s">
        <v>636</v>
      </c>
      <c r="C81" s="35" t="s">
        <v>685</v>
      </c>
      <c r="D81" s="35" t="s">
        <v>637</v>
      </c>
      <c r="E81" s="15" t="s">
        <v>21</v>
      </c>
      <c r="F81" s="7">
        <v>4</v>
      </c>
      <c r="G81" s="17" t="s">
        <v>629</v>
      </c>
    </row>
    <row r="82" spans="1:7" ht="24" customHeight="1" x14ac:dyDescent="0.2">
      <c r="A82" s="35" t="s">
        <v>638</v>
      </c>
      <c r="B82" s="7" t="s">
        <v>639</v>
      </c>
      <c r="C82" s="35" t="s">
        <v>685</v>
      </c>
      <c r="D82" s="35" t="s">
        <v>640</v>
      </c>
      <c r="E82" s="15" t="s">
        <v>21</v>
      </c>
      <c r="F82" s="7">
        <v>5</v>
      </c>
      <c r="G82" s="17" t="s">
        <v>629</v>
      </c>
    </row>
    <row r="83" spans="1:7" ht="24" customHeight="1" x14ac:dyDescent="0.2">
      <c r="A83" s="38" t="s">
        <v>186</v>
      </c>
      <c r="B83" s="38"/>
      <c r="C83" s="38"/>
      <c r="D83" s="38" t="s">
        <v>187</v>
      </c>
      <c r="E83" s="38"/>
      <c r="F83" s="26"/>
      <c r="G83" s="6"/>
    </row>
    <row r="84" spans="1:7" ht="36" customHeight="1" x14ac:dyDescent="0.2">
      <c r="A84" s="35" t="s">
        <v>188</v>
      </c>
      <c r="B84" s="7" t="s">
        <v>160</v>
      </c>
      <c r="C84" s="35" t="s">
        <v>685</v>
      </c>
      <c r="D84" s="35" t="s">
        <v>161</v>
      </c>
      <c r="E84" s="15" t="s">
        <v>56</v>
      </c>
      <c r="F84" s="7">
        <v>6</v>
      </c>
      <c r="G84" s="17" t="s">
        <v>629</v>
      </c>
    </row>
    <row r="85" spans="1:7" ht="36" customHeight="1" x14ac:dyDescent="0.2">
      <c r="A85" s="35" t="s">
        <v>191</v>
      </c>
      <c r="B85" s="7" t="s">
        <v>189</v>
      </c>
      <c r="C85" s="35" t="s">
        <v>685</v>
      </c>
      <c r="D85" s="35" t="s">
        <v>190</v>
      </c>
      <c r="E85" s="15" t="s">
        <v>56</v>
      </c>
      <c r="F85" s="7">
        <v>93</v>
      </c>
      <c r="G85" s="17" t="s">
        <v>629</v>
      </c>
    </row>
    <row r="86" spans="1:7" ht="24" customHeight="1" x14ac:dyDescent="0.2">
      <c r="A86" s="35" t="s">
        <v>194</v>
      </c>
      <c r="B86" s="7" t="s">
        <v>192</v>
      </c>
      <c r="C86" s="35" t="s">
        <v>685</v>
      </c>
      <c r="D86" s="35" t="s">
        <v>193</v>
      </c>
      <c r="E86" s="15" t="s">
        <v>56</v>
      </c>
      <c r="F86" s="7">
        <v>15</v>
      </c>
      <c r="G86" s="17" t="s">
        <v>629</v>
      </c>
    </row>
    <row r="87" spans="1:7" ht="24" customHeight="1" x14ac:dyDescent="0.2">
      <c r="A87" s="35" t="s">
        <v>195</v>
      </c>
      <c r="B87" s="7" t="s">
        <v>197</v>
      </c>
      <c r="C87" s="35" t="s">
        <v>685</v>
      </c>
      <c r="D87" s="35" t="s">
        <v>198</v>
      </c>
      <c r="E87" s="15" t="s">
        <v>21</v>
      </c>
      <c r="F87" s="7">
        <v>7</v>
      </c>
      <c r="G87" s="17" t="s">
        <v>629</v>
      </c>
    </row>
    <row r="88" spans="1:7" ht="24" customHeight="1" x14ac:dyDescent="0.2">
      <c r="A88" s="35" t="s">
        <v>196</v>
      </c>
      <c r="B88" s="7" t="s">
        <v>641</v>
      </c>
      <c r="C88" s="35" t="s">
        <v>685</v>
      </c>
      <c r="D88" s="35" t="s">
        <v>642</v>
      </c>
      <c r="E88" s="15" t="s">
        <v>21</v>
      </c>
      <c r="F88" s="7">
        <v>1</v>
      </c>
      <c r="G88" s="17" t="s">
        <v>629</v>
      </c>
    </row>
    <row r="89" spans="1:7" ht="24" customHeight="1" x14ac:dyDescent="0.2">
      <c r="A89" s="35" t="s">
        <v>643</v>
      </c>
      <c r="B89" s="7" t="s">
        <v>644</v>
      </c>
      <c r="C89" s="35" t="s">
        <v>20</v>
      </c>
      <c r="D89" s="35" t="s">
        <v>645</v>
      </c>
      <c r="E89" s="15" t="s">
        <v>21</v>
      </c>
      <c r="F89" s="7">
        <v>3</v>
      </c>
      <c r="G89" s="17" t="s">
        <v>629</v>
      </c>
    </row>
    <row r="90" spans="1:7" ht="24" customHeight="1" x14ac:dyDescent="0.2">
      <c r="A90" s="35" t="s">
        <v>646</v>
      </c>
      <c r="B90" s="7" t="s">
        <v>647</v>
      </c>
      <c r="C90" s="35" t="s">
        <v>20</v>
      </c>
      <c r="D90" s="35" t="s">
        <v>648</v>
      </c>
      <c r="E90" s="15" t="s">
        <v>21</v>
      </c>
      <c r="F90" s="7">
        <v>2</v>
      </c>
      <c r="G90" s="17" t="s">
        <v>629</v>
      </c>
    </row>
    <row r="91" spans="1:7" ht="24" customHeight="1" x14ac:dyDescent="0.2">
      <c r="A91" s="35" t="s">
        <v>649</v>
      </c>
      <c r="B91" s="7" t="s">
        <v>650</v>
      </c>
      <c r="C91" s="35" t="s">
        <v>20</v>
      </c>
      <c r="D91" s="35" t="s">
        <v>651</v>
      </c>
      <c r="E91" s="15" t="s">
        <v>56</v>
      </c>
      <c r="F91" s="7">
        <v>1</v>
      </c>
      <c r="G91" s="17" t="s">
        <v>629</v>
      </c>
    </row>
    <row r="92" spans="1:7" ht="24" customHeight="1" x14ac:dyDescent="0.2">
      <c r="A92" s="35" t="s">
        <v>652</v>
      </c>
      <c r="B92" s="7" t="s">
        <v>653</v>
      </c>
      <c r="C92" s="35" t="s">
        <v>20</v>
      </c>
      <c r="D92" s="35" t="s">
        <v>654</v>
      </c>
      <c r="E92" s="15" t="s">
        <v>21</v>
      </c>
      <c r="F92" s="7">
        <v>1</v>
      </c>
      <c r="G92" s="17" t="s">
        <v>629</v>
      </c>
    </row>
    <row r="93" spans="1:7" ht="24" customHeight="1" x14ac:dyDescent="0.2">
      <c r="A93" s="38" t="s">
        <v>199</v>
      </c>
      <c r="B93" s="38"/>
      <c r="C93" s="38"/>
      <c r="D93" s="38" t="s">
        <v>200</v>
      </c>
      <c r="E93" s="38"/>
      <c r="F93" s="26"/>
      <c r="G93" s="6"/>
    </row>
    <row r="94" spans="1:7" ht="24" customHeight="1" x14ac:dyDescent="0.2">
      <c r="A94" s="35" t="s">
        <v>201</v>
      </c>
      <c r="B94" s="7" t="s">
        <v>202</v>
      </c>
      <c r="C94" s="35" t="s">
        <v>685</v>
      </c>
      <c r="D94" s="35" t="s">
        <v>203</v>
      </c>
      <c r="E94" s="15" t="s">
        <v>21</v>
      </c>
      <c r="F94" s="27" t="s">
        <v>397</v>
      </c>
      <c r="G94" s="17" t="s">
        <v>440</v>
      </c>
    </row>
    <row r="95" spans="1:7" ht="36" customHeight="1" x14ac:dyDescent="0.2">
      <c r="A95" s="35" t="s">
        <v>204</v>
      </c>
      <c r="B95" s="7" t="s">
        <v>205</v>
      </c>
      <c r="C95" s="35" t="s">
        <v>685</v>
      </c>
      <c r="D95" s="35" t="s">
        <v>206</v>
      </c>
      <c r="E95" s="15" t="s">
        <v>21</v>
      </c>
      <c r="F95" s="27" t="s">
        <v>401</v>
      </c>
      <c r="G95" s="17" t="s">
        <v>440</v>
      </c>
    </row>
    <row r="96" spans="1:7" ht="24" customHeight="1" x14ac:dyDescent="0.2">
      <c r="A96" s="35" t="s">
        <v>207</v>
      </c>
      <c r="B96" s="7" t="s">
        <v>208</v>
      </c>
      <c r="C96" s="35" t="s">
        <v>685</v>
      </c>
      <c r="D96" s="35" t="s">
        <v>209</v>
      </c>
      <c r="E96" s="15" t="s">
        <v>21</v>
      </c>
      <c r="F96" s="27" t="s">
        <v>397</v>
      </c>
      <c r="G96" s="17" t="s">
        <v>440</v>
      </c>
    </row>
    <row r="97" spans="1:7" ht="36" customHeight="1" x14ac:dyDescent="0.2">
      <c r="A97" s="35" t="s">
        <v>210</v>
      </c>
      <c r="B97" s="7" t="s">
        <v>211</v>
      </c>
      <c r="C97" s="35" t="s">
        <v>685</v>
      </c>
      <c r="D97" s="35" t="s">
        <v>212</v>
      </c>
      <c r="E97" s="15" t="s">
        <v>21</v>
      </c>
      <c r="F97" s="27" t="s">
        <v>403</v>
      </c>
      <c r="G97" s="17" t="s">
        <v>440</v>
      </c>
    </row>
    <row r="98" spans="1:7" ht="24" customHeight="1" x14ac:dyDescent="0.2">
      <c r="A98" s="35" t="s">
        <v>213</v>
      </c>
      <c r="B98" s="7" t="s">
        <v>214</v>
      </c>
      <c r="C98" s="35" t="s">
        <v>685</v>
      </c>
      <c r="D98" s="35" t="s">
        <v>215</v>
      </c>
      <c r="E98" s="15" t="s">
        <v>18</v>
      </c>
      <c r="F98" s="27" t="s">
        <v>406</v>
      </c>
      <c r="G98" s="17" t="s">
        <v>440</v>
      </c>
    </row>
    <row r="99" spans="1:7" ht="24" customHeight="1" x14ac:dyDescent="0.2">
      <c r="A99" s="35" t="s">
        <v>216</v>
      </c>
      <c r="B99" s="7" t="s">
        <v>217</v>
      </c>
      <c r="C99" s="35" t="s">
        <v>685</v>
      </c>
      <c r="D99" s="35" t="s">
        <v>218</v>
      </c>
      <c r="E99" s="15" t="s">
        <v>21</v>
      </c>
      <c r="F99" s="27" t="s">
        <v>399</v>
      </c>
      <c r="G99" s="17" t="s">
        <v>440</v>
      </c>
    </row>
    <row r="100" spans="1:7" ht="24" customHeight="1" x14ac:dyDescent="0.2">
      <c r="A100" s="35" t="s">
        <v>219</v>
      </c>
      <c r="B100" s="7" t="s">
        <v>220</v>
      </c>
      <c r="C100" s="35" t="s">
        <v>685</v>
      </c>
      <c r="D100" s="35" t="s">
        <v>221</v>
      </c>
      <c r="E100" s="15" t="s">
        <v>21</v>
      </c>
      <c r="F100" s="27" t="s">
        <v>399</v>
      </c>
      <c r="G100" s="17" t="s">
        <v>440</v>
      </c>
    </row>
    <row r="101" spans="1:7" ht="24" customHeight="1" x14ac:dyDescent="0.2">
      <c r="A101" s="35" t="s">
        <v>222</v>
      </c>
      <c r="B101" s="7" t="s">
        <v>223</v>
      </c>
      <c r="C101" s="35" t="s">
        <v>685</v>
      </c>
      <c r="D101" s="35" t="s">
        <v>224</v>
      </c>
      <c r="E101" s="15" t="s">
        <v>21</v>
      </c>
      <c r="F101" s="27" t="s">
        <v>402</v>
      </c>
      <c r="G101" s="17" t="s">
        <v>440</v>
      </c>
    </row>
    <row r="102" spans="1:7" ht="24" customHeight="1" x14ac:dyDescent="0.2">
      <c r="A102" s="35" t="s">
        <v>225</v>
      </c>
      <c r="B102" s="7" t="s">
        <v>669</v>
      </c>
      <c r="C102" s="35" t="s">
        <v>685</v>
      </c>
      <c r="D102" s="35" t="s">
        <v>670</v>
      </c>
      <c r="E102" s="15" t="s">
        <v>18</v>
      </c>
      <c r="F102" s="27" t="s">
        <v>405</v>
      </c>
      <c r="G102" s="17" t="s">
        <v>440</v>
      </c>
    </row>
    <row r="103" spans="1:7" ht="36" customHeight="1" x14ac:dyDescent="0.2">
      <c r="A103" s="35" t="s">
        <v>226</v>
      </c>
      <c r="B103" s="7" t="s">
        <v>227</v>
      </c>
      <c r="C103" s="35" t="s">
        <v>20</v>
      </c>
      <c r="D103" s="35" t="s">
        <v>228</v>
      </c>
      <c r="E103" s="15" t="s">
        <v>21</v>
      </c>
      <c r="F103" s="27" t="s">
        <v>405</v>
      </c>
      <c r="G103" s="17" t="s">
        <v>440</v>
      </c>
    </row>
    <row r="104" spans="1:7" ht="24" customHeight="1" x14ac:dyDescent="0.2">
      <c r="A104" s="35" t="s">
        <v>229</v>
      </c>
      <c r="B104" s="7" t="s">
        <v>230</v>
      </c>
      <c r="C104" s="35" t="s">
        <v>231</v>
      </c>
      <c r="D104" s="35" t="s">
        <v>232</v>
      </c>
      <c r="E104" s="15" t="s">
        <v>21</v>
      </c>
      <c r="F104" s="27" t="s">
        <v>404</v>
      </c>
      <c r="G104" s="17" t="s">
        <v>440</v>
      </c>
    </row>
    <row r="105" spans="1:7" ht="24" customHeight="1" x14ac:dyDescent="0.2">
      <c r="A105" s="35" t="s">
        <v>233</v>
      </c>
      <c r="B105" s="7" t="s">
        <v>234</v>
      </c>
      <c r="C105" s="35" t="s">
        <v>685</v>
      </c>
      <c r="D105" s="35" t="s">
        <v>235</v>
      </c>
      <c r="E105" s="15" t="s">
        <v>21</v>
      </c>
      <c r="F105" s="27" t="s">
        <v>400</v>
      </c>
      <c r="G105" s="17" t="s">
        <v>440</v>
      </c>
    </row>
    <row r="106" spans="1:7" ht="24" customHeight="1" x14ac:dyDescent="0.2">
      <c r="A106" s="35" t="s">
        <v>236</v>
      </c>
      <c r="B106" s="7" t="s">
        <v>237</v>
      </c>
      <c r="C106" s="35" t="s">
        <v>685</v>
      </c>
      <c r="D106" s="35" t="s">
        <v>238</v>
      </c>
      <c r="E106" s="15" t="s">
        <v>21</v>
      </c>
      <c r="F106" s="27" t="s">
        <v>403</v>
      </c>
      <c r="G106" s="17" t="s">
        <v>440</v>
      </c>
    </row>
    <row r="107" spans="1:7" ht="24" customHeight="1" x14ac:dyDescent="0.2">
      <c r="A107" s="35" t="s">
        <v>239</v>
      </c>
      <c r="B107" s="7" t="s">
        <v>240</v>
      </c>
      <c r="C107" s="35" t="s">
        <v>685</v>
      </c>
      <c r="D107" s="35" t="s">
        <v>241</v>
      </c>
      <c r="E107" s="15" t="s">
        <v>21</v>
      </c>
      <c r="F107" s="27" t="s">
        <v>402</v>
      </c>
      <c r="G107" s="17" t="s">
        <v>440</v>
      </c>
    </row>
    <row r="108" spans="1:7" ht="24" customHeight="1" x14ac:dyDescent="0.2">
      <c r="A108" s="38" t="s">
        <v>242</v>
      </c>
      <c r="B108" s="38"/>
      <c r="C108" s="38"/>
      <c r="D108" s="38" t="s">
        <v>243</v>
      </c>
      <c r="E108" s="38"/>
      <c r="F108" s="26"/>
      <c r="G108" s="6"/>
    </row>
    <row r="109" spans="1:7" ht="36" customHeight="1" x14ac:dyDescent="0.2">
      <c r="A109" s="35" t="s">
        <v>244</v>
      </c>
      <c r="B109" s="7" t="s">
        <v>245</v>
      </c>
      <c r="C109" s="35" t="s">
        <v>20</v>
      </c>
      <c r="D109" s="35" t="s">
        <v>246</v>
      </c>
      <c r="E109" s="15" t="s">
        <v>56</v>
      </c>
      <c r="F109" s="27" t="s">
        <v>398</v>
      </c>
      <c r="G109" s="17" t="s">
        <v>420</v>
      </c>
    </row>
    <row r="110" spans="1:7" ht="24" customHeight="1" x14ac:dyDescent="0.2">
      <c r="A110" s="38" t="s">
        <v>247</v>
      </c>
      <c r="B110" s="38"/>
      <c r="C110" s="38"/>
      <c r="D110" s="38" t="s">
        <v>248</v>
      </c>
      <c r="E110" s="38"/>
      <c r="F110" s="26"/>
      <c r="G110" s="6"/>
    </row>
    <row r="111" spans="1:7" ht="24" customHeight="1" x14ac:dyDescent="0.2">
      <c r="A111" s="38" t="s">
        <v>249</v>
      </c>
      <c r="B111" s="38"/>
      <c r="C111" s="38"/>
      <c r="D111" s="38" t="s">
        <v>488</v>
      </c>
      <c r="E111" s="38"/>
      <c r="F111" s="6"/>
      <c r="G111" s="6"/>
    </row>
    <row r="112" spans="1:7" ht="24" customHeight="1" x14ac:dyDescent="0.2">
      <c r="A112" s="35" t="s">
        <v>251</v>
      </c>
      <c r="B112" s="7" t="s">
        <v>489</v>
      </c>
      <c r="C112" s="35" t="s">
        <v>685</v>
      </c>
      <c r="D112" s="35" t="s">
        <v>490</v>
      </c>
      <c r="E112" s="15" t="s">
        <v>56</v>
      </c>
      <c r="F112" s="7">
        <v>220</v>
      </c>
      <c r="G112" s="17" t="s">
        <v>618</v>
      </c>
    </row>
    <row r="113" spans="1:7" ht="24" customHeight="1" x14ac:dyDescent="0.2">
      <c r="A113" s="35" t="s">
        <v>252</v>
      </c>
      <c r="B113" s="7" t="s">
        <v>491</v>
      </c>
      <c r="C113" s="35" t="s">
        <v>685</v>
      </c>
      <c r="D113" s="35" t="s">
        <v>492</v>
      </c>
      <c r="E113" s="15" t="s">
        <v>56</v>
      </c>
      <c r="F113" s="7">
        <v>55</v>
      </c>
      <c r="G113" s="17" t="s">
        <v>618</v>
      </c>
    </row>
    <row r="114" spans="1:7" ht="24" customHeight="1" x14ac:dyDescent="0.2">
      <c r="A114" s="35" t="s">
        <v>253</v>
      </c>
      <c r="B114" s="7" t="s">
        <v>493</v>
      </c>
      <c r="C114" s="35" t="s">
        <v>494</v>
      </c>
      <c r="D114" s="35" t="s">
        <v>495</v>
      </c>
      <c r="E114" s="15" t="s">
        <v>21</v>
      </c>
      <c r="F114" s="7">
        <v>1</v>
      </c>
      <c r="G114" s="17" t="s">
        <v>618</v>
      </c>
    </row>
    <row r="115" spans="1:7" ht="24" customHeight="1" x14ac:dyDescent="0.2">
      <c r="A115" s="38" t="s">
        <v>265</v>
      </c>
      <c r="B115" s="38"/>
      <c r="C115" s="38"/>
      <c r="D115" s="38" t="s">
        <v>496</v>
      </c>
      <c r="E115" s="38"/>
      <c r="F115" s="6"/>
      <c r="G115" s="6"/>
    </row>
    <row r="116" spans="1:7" ht="24" customHeight="1" x14ac:dyDescent="0.2">
      <c r="A116" s="35" t="s">
        <v>266</v>
      </c>
      <c r="B116" s="7" t="s">
        <v>497</v>
      </c>
      <c r="C116" s="35" t="s">
        <v>685</v>
      </c>
      <c r="D116" s="35" t="s">
        <v>498</v>
      </c>
      <c r="E116" s="15" t="s">
        <v>21</v>
      </c>
      <c r="F116" s="7">
        <v>1</v>
      </c>
      <c r="G116" s="17" t="s">
        <v>618</v>
      </c>
    </row>
    <row r="117" spans="1:7" ht="24" customHeight="1" x14ac:dyDescent="0.2">
      <c r="A117" s="35" t="s">
        <v>267</v>
      </c>
      <c r="B117" s="7" t="s">
        <v>499</v>
      </c>
      <c r="C117" s="35" t="s">
        <v>685</v>
      </c>
      <c r="D117" s="35" t="s">
        <v>500</v>
      </c>
      <c r="E117" s="15" t="s">
        <v>21</v>
      </c>
      <c r="F117" s="7">
        <v>2</v>
      </c>
      <c r="G117" s="17" t="s">
        <v>618</v>
      </c>
    </row>
    <row r="118" spans="1:7" ht="24" customHeight="1" x14ac:dyDescent="0.2">
      <c r="A118" s="35" t="s">
        <v>270</v>
      </c>
      <c r="B118" s="7" t="s">
        <v>501</v>
      </c>
      <c r="C118" s="35" t="s">
        <v>685</v>
      </c>
      <c r="D118" s="35" t="s">
        <v>502</v>
      </c>
      <c r="E118" s="15" t="s">
        <v>21</v>
      </c>
      <c r="F118" s="7">
        <v>2</v>
      </c>
      <c r="G118" s="17" t="s">
        <v>618</v>
      </c>
    </row>
    <row r="119" spans="1:7" ht="24" customHeight="1" x14ac:dyDescent="0.2">
      <c r="A119" s="38" t="s">
        <v>503</v>
      </c>
      <c r="B119" s="38"/>
      <c r="C119" s="38"/>
      <c r="D119" s="38" t="s">
        <v>504</v>
      </c>
      <c r="E119" s="38"/>
      <c r="F119" s="6"/>
      <c r="G119" s="6"/>
    </row>
    <row r="120" spans="1:7" ht="24" customHeight="1" x14ac:dyDescent="0.2">
      <c r="A120" s="35" t="s">
        <v>505</v>
      </c>
      <c r="B120" s="7" t="s">
        <v>506</v>
      </c>
      <c r="C120" s="35" t="s">
        <v>685</v>
      </c>
      <c r="D120" s="35" t="s">
        <v>507</v>
      </c>
      <c r="E120" s="15" t="s">
        <v>56</v>
      </c>
      <c r="F120" s="7">
        <v>650</v>
      </c>
      <c r="G120" s="17" t="s">
        <v>618</v>
      </c>
    </row>
    <row r="121" spans="1:7" ht="24" customHeight="1" x14ac:dyDescent="0.2">
      <c r="A121" s="35" t="s">
        <v>508</v>
      </c>
      <c r="B121" s="7" t="s">
        <v>509</v>
      </c>
      <c r="C121" s="35" t="s">
        <v>685</v>
      </c>
      <c r="D121" s="35" t="s">
        <v>510</v>
      </c>
      <c r="E121" s="15" t="s">
        <v>56</v>
      </c>
      <c r="F121" s="7">
        <v>300</v>
      </c>
      <c r="G121" s="17" t="s">
        <v>618</v>
      </c>
    </row>
    <row r="122" spans="1:7" ht="24" customHeight="1" x14ac:dyDescent="0.2">
      <c r="A122" s="35" t="s">
        <v>511</v>
      </c>
      <c r="B122" s="7" t="s">
        <v>512</v>
      </c>
      <c r="C122" s="35" t="s">
        <v>685</v>
      </c>
      <c r="D122" s="35" t="s">
        <v>513</v>
      </c>
      <c r="E122" s="15" t="s">
        <v>56</v>
      </c>
      <c r="F122" s="7">
        <v>50</v>
      </c>
      <c r="G122" s="17" t="s">
        <v>618</v>
      </c>
    </row>
    <row r="123" spans="1:7" ht="24" customHeight="1" x14ac:dyDescent="0.2">
      <c r="A123" s="38" t="s">
        <v>514</v>
      </c>
      <c r="B123" s="38"/>
      <c r="C123" s="38"/>
      <c r="D123" s="38" t="s">
        <v>515</v>
      </c>
      <c r="E123" s="38"/>
      <c r="F123" s="6"/>
      <c r="G123" s="6"/>
    </row>
    <row r="124" spans="1:7" ht="24" customHeight="1" x14ac:dyDescent="0.2">
      <c r="A124" s="35" t="s">
        <v>516</v>
      </c>
      <c r="B124" s="7" t="s">
        <v>517</v>
      </c>
      <c r="C124" s="35" t="s">
        <v>685</v>
      </c>
      <c r="D124" s="35" t="s">
        <v>518</v>
      </c>
      <c r="E124" s="15" t="s">
        <v>21</v>
      </c>
      <c r="F124" s="7">
        <v>110</v>
      </c>
      <c r="G124" s="17" t="s">
        <v>618</v>
      </c>
    </row>
    <row r="125" spans="1:7" ht="24" customHeight="1" x14ac:dyDescent="0.2">
      <c r="A125" s="35" t="s">
        <v>519</v>
      </c>
      <c r="B125" s="7" t="s">
        <v>520</v>
      </c>
      <c r="C125" s="35" t="s">
        <v>685</v>
      </c>
      <c r="D125" s="35" t="s">
        <v>521</v>
      </c>
      <c r="E125" s="15" t="s">
        <v>21</v>
      </c>
      <c r="F125" s="7">
        <v>40</v>
      </c>
      <c r="G125" s="17" t="s">
        <v>618</v>
      </c>
    </row>
    <row r="126" spans="1:7" ht="24" customHeight="1" x14ac:dyDescent="0.2">
      <c r="A126" s="35" t="s">
        <v>522</v>
      </c>
      <c r="B126" s="7" t="s">
        <v>523</v>
      </c>
      <c r="C126" s="35" t="s">
        <v>685</v>
      </c>
      <c r="D126" s="35" t="s">
        <v>524</v>
      </c>
      <c r="E126" s="15" t="s">
        <v>21</v>
      </c>
      <c r="F126" s="7">
        <v>50</v>
      </c>
      <c r="G126" s="17" t="s">
        <v>618</v>
      </c>
    </row>
    <row r="127" spans="1:7" ht="24" customHeight="1" x14ac:dyDescent="0.2">
      <c r="A127" s="35" t="s">
        <v>525</v>
      </c>
      <c r="B127" s="7" t="s">
        <v>526</v>
      </c>
      <c r="C127" s="35" t="s">
        <v>685</v>
      </c>
      <c r="D127" s="35" t="s">
        <v>527</v>
      </c>
      <c r="E127" s="15" t="s">
        <v>21</v>
      </c>
      <c r="F127" s="7">
        <v>5</v>
      </c>
      <c r="G127" s="17" t="s">
        <v>618</v>
      </c>
    </row>
    <row r="128" spans="1:7" ht="24" customHeight="1" x14ac:dyDescent="0.2">
      <c r="A128" s="38" t="s">
        <v>528</v>
      </c>
      <c r="B128" s="38"/>
      <c r="C128" s="38"/>
      <c r="D128" s="38" t="s">
        <v>529</v>
      </c>
      <c r="E128" s="38"/>
      <c r="F128" s="6"/>
      <c r="G128" s="6"/>
    </row>
    <row r="129" spans="1:7" ht="24" customHeight="1" x14ac:dyDescent="0.2">
      <c r="A129" s="35" t="s">
        <v>530</v>
      </c>
      <c r="B129" s="7" t="s">
        <v>531</v>
      </c>
      <c r="C129" s="35" t="s">
        <v>685</v>
      </c>
      <c r="D129" s="35" t="s">
        <v>532</v>
      </c>
      <c r="E129" s="15" t="s">
        <v>56</v>
      </c>
      <c r="F129" s="7">
        <v>100</v>
      </c>
      <c r="G129" s="17" t="s">
        <v>618</v>
      </c>
    </row>
    <row r="130" spans="1:7" ht="24" customHeight="1" x14ac:dyDescent="0.2">
      <c r="A130" s="35" t="s">
        <v>533</v>
      </c>
      <c r="B130" s="7" t="s">
        <v>534</v>
      </c>
      <c r="C130" s="35" t="s">
        <v>685</v>
      </c>
      <c r="D130" s="35" t="s">
        <v>535</v>
      </c>
      <c r="E130" s="15" t="s">
        <v>56</v>
      </c>
      <c r="F130" s="7">
        <v>2300</v>
      </c>
      <c r="G130" s="17" t="s">
        <v>618</v>
      </c>
    </row>
    <row r="131" spans="1:7" ht="24" customHeight="1" x14ac:dyDescent="0.2">
      <c r="A131" s="35" t="s">
        <v>536</v>
      </c>
      <c r="B131" s="7" t="s">
        <v>256</v>
      </c>
      <c r="C131" s="35" t="s">
        <v>685</v>
      </c>
      <c r="D131" s="35" t="s">
        <v>257</v>
      </c>
      <c r="E131" s="15" t="s">
        <v>56</v>
      </c>
      <c r="F131" s="7">
        <v>800</v>
      </c>
      <c r="G131" s="17" t="s">
        <v>618</v>
      </c>
    </row>
    <row r="132" spans="1:7" ht="24" customHeight="1" x14ac:dyDescent="0.2">
      <c r="A132" s="35" t="s">
        <v>537</v>
      </c>
      <c r="B132" s="7" t="s">
        <v>254</v>
      </c>
      <c r="C132" s="35" t="s">
        <v>685</v>
      </c>
      <c r="D132" s="35" t="s">
        <v>255</v>
      </c>
      <c r="E132" s="15" t="s">
        <v>56</v>
      </c>
      <c r="F132" s="7">
        <v>1800</v>
      </c>
      <c r="G132" s="17" t="s">
        <v>618</v>
      </c>
    </row>
    <row r="133" spans="1:7" ht="24" customHeight="1" x14ac:dyDescent="0.2">
      <c r="A133" s="38" t="s">
        <v>538</v>
      </c>
      <c r="B133" s="38"/>
      <c r="C133" s="38"/>
      <c r="D133" s="38" t="s">
        <v>539</v>
      </c>
      <c r="E133" s="38"/>
      <c r="F133" s="6"/>
      <c r="G133" s="6"/>
    </row>
    <row r="134" spans="1:7" ht="24" customHeight="1" x14ac:dyDescent="0.2">
      <c r="A134" s="35" t="s">
        <v>540</v>
      </c>
      <c r="B134" s="7" t="s">
        <v>541</v>
      </c>
      <c r="C134" s="35" t="s">
        <v>685</v>
      </c>
      <c r="D134" s="35" t="s">
        <v>542</v>
      </c>
      <c r="E134" s="15" t="s">
        <v>260</v>
      </c>
      <c r="F134" s="7">
        <v>53</v>
      </c>
      <c r="G134" s="17" t="s">
        <v>618</v>
      </c>
    </row>
    <row r="135" spans="1:7" ht="24" customHeight="1" x14ac:dyDescent="0.2">
      <c r="A135" s="35" t="s">
        <v>543</v>
      </c>
      <c r="B135" s="7" t="s">
        <v>261</v>
      </c>
      <c r="C135" s="35" t="s">
        <v>685</v>
      </c>
      <c r="D135" s="35" t="s">
        <v>262</v>
      </c>
      <c r="E135" s="15" t="s">
        <v>260</v>
      </c>
      <c r="F135" s="7">
        <v>31</v>
      </c>
      <c r="G135" s="17" t="s">
        <v>618</v>
      </c>
    </row>
    <row r="136" spans="1:7" ht="24" customHeight="1" x14ac:dyDescent="0.2">
      <c r="A136" s="35" t="s">
        <v>544</v>
      </c>
      <c r="B136" s="7" t="s">
        <v>545</v>
      </c>
      <c r="C136" s="35" t="s">
        <v>685</v>
      </c>
      <c r="D136" s="35" t="s">
        <v>546</v>
      </c>
      <c r="E136" s="15" t="s">
        <v>21</v>
      </c>
      <c r="F136" s="7">
        <v>4</v>
      </c>
      <c r="G136" s="17" t="s">
        <v>618</v>
      </c>
    </row>
    <row r="137" spans="1:7" ht="24" customHeight="1" x14ac:dyDescent="0.2">
      <c r="A137" s="35" t="s">
        <v>547</v>
      </c>
      <c r="B137" s="7" t="s">
        <v>263</v>
      </c>
      <c r="C137" s="35" t="s">
        <v>685</v>
      </c>
      <c r="D137" s="35" t="s">
        <v>264</v>
      </c>
      <c r="E137" s="15" t="s">
        <v>21</v>
      </c>
      <c r="F137" s="7">
        <v>16</v>
      </c>
      <c r="G137" s="17" t="s">
        <v>618</v>
      </c>
    </row>
    <row r="138" spans="1:7" ht="24" customHeight="1" x14ac:dyDescent="0.2">
      <c r="A138" s="35" t="s">
        <v>548</v>
      </c>
      <c r="B138" s="7" t="s">
        <v>263</v>
      </c>
      <c r="C138" s="35" t="s">
        <v>685</v>
      </c>
      <c r="D138" s="35" t="s">
        <v>264</v>
      </c>
      <c r="E138" s="15" t="s">
        <v>21</v>
      </c>
      <c r="F138" s="7">
        <v>16</v>
      </c>
      <c r="G138" s="17" t="s">
        <v>618</v>
      </c>
    </row>
    <row r="139" spans="1:7" ht="24" customHeight="1" x14ac:dyDescent="0.2">
      <c r="A139" s="35" t="s">
        <v>549</v>
      </c>
      <c r="B139" s="7" t="s">
        <v>526</v>
      </c>
      <c r="C139" s="35" t="s">
        <v>685</v>
      </c>
      <c r="D139" s="35" t="s">
        <v>527</v>
      </c>
      <c r="E139" s="15" t="s">
        <v>21</v>
      </c>
      <c r="F139" s="7">
        <v>2</v>
      </c>
      <c r="G139" s="17" t="s">
        <v>618</v>
      </c>
    </row>
    <row r="140" spans="1:7" ht="24" customHeight="1" x14ac:dyDescent="0.2">
      <c r="A140" s="38" t="s">
        <v>550</v>
      </c>
      <c r="B140" s="38"/>
      <c r="C140" s="38"/>
      <c r="D140" s="38" t="s">
        <v>551</v>
      </c>
      <c r="E140" s="38"/>
      <c r="F140" s="6"/>
      <c r="G140" s="6"/>
    </row>
    <row r="141" spans="1:7" ht="24" customHeight="1" x14ac:dyDescent="0.2">
      <c r="A141" s="35" t="s">
        <v>552</v>
      </c>
      <c r="B141" s="7" t="s">
        <v>553</v>
      </c>
      <c r="C141" s="35" t="s">
        <v>685</v>
      </c>
      <c r="D141" s="35" t="s">
        <v>554</v>
      </c>
      <c r="E141" s="15" t="s">
        <v>21</v>
      </c>
      <c r="F141" s="7">
        <v>22</v>
      </c>
      <c r="G141" s="17" t="s">
        <v>618</v>
      </c>
    </row>
    <row r="142" spans="1:7" ht="24" customHeight="1" x14ac:dyDescent="0.2">
      <c r="A142" s="35" t="s">
        <v>555</v>
      </c>
      <c r="B142" s="7" t="s">
        <v>556</v>
      </c>
      <c r="C142" s="35" t="s">
        <v>685</v>
      </c>
      <c r="D142" s="35" t="s">
        <v>557</v>
      </c>
      <c r="E142" s="15" t="s">
        <v>21</v>
      </c>
      <c r="F142" s="7">
        <v>8</v>
      </c>
      <c r="G142" s="17" t="s">
        <v>618</v>
      </c>
    </row>
    <row r="143" spans="1:7" ht="24" customHeight="1" x14ac:dyDescent="0.2">
      <c r="A143" s="35" t="s">
        <v>558</v>
      </c>
      <c r="B143" s="7" t="s">
        <v>559</v>
      </c>
      <c r="C143" s="35" t="s">
        <v>685</v>
      </c>
      <c r="D143" s="35" t="s">
        <v>560</v>
      </c>
      <c r="E143" s="15" t="s">
        <v>21</v>
      </c>
      <c r="F143" s="7">
        <v>12</v>
      </c>
      <c r="G143" s="17" t="s">
        <v>618</v>
      </c>
    </row>
    <row r="144" spans="1:7" ht="24" customHeight="1" x14ac:dyDescent="0.2">
      <c r="A144" s="35" t="s">
        <v>561</v>
      </c>
      <c r="B144" s="7" t="s">
        <v>562</v>
      </c>
      <c r="C144" s="35" t="s">
        <v>685</v>
      </c>
      <c r="D144" s="35" t="s">
        <v>563</v>
      </c>
      <c r="E144" s="15" t="s">
        <v>21</v>
      </c>
      <c r="F144" s="7">
        <v>5</v>
      </c>
      <c r="G144" s="17" t="s">
        <v>618</v>
      </c>
    </row>
    <row r="145" spans="1:7" ht="24" customHeight="1" x14ac:dyDescent="0.2">
      <c r="A145" s="35" t="s">
        <v>564</v>
      </c>
      <c r="B145" s="7" t="s">
        <v>565</v>
      </c>
      <c r="C145" s="35" t="s">
        <v>685</v>
      </c>
      <c r="D145" s="35" t="s">
        <v>566</v>
      </c>
      <c r="E145" s="15" t="s">
        <v>21</v>
      </c>
      <c r="F145" s="7">
        <v>15</v>
      </c>
      <c r="G145" s="17" t="s">
        <v>618</v>
      </c>
    </row>
    <row r="146" spans="1:7" ht="24" customHeight="1" x14ac:dyDescent="0.2">
      <c r="A146" s="35" t="s">
        <v>567</v>
      </c>
      <c r="B146" s="7" t="s">
        <v>568</v>
      </c>
      <c r="C146" s="35" t="s">
        <v>685</v>
      </c>
      <c r="D146" s="35" t="s">
        <v>569</v>
      </c>
      <c r="E146" s="15" t="s">
        <v>21</v>
      </c>
      <c r="F146" s="7">
        <v>6</v>
      </c>
      <c r="G146" s="17" t="s">
        <v>618</v>
      </c>
    </row>
    <row r="147" spans="1:7" ht="24" customHeight="1" x14ac:dyDescent="0.2">
      <c r="A147" s="35" t="s">
        <v>570</v>
      </c>
      <c r="B147" s="7" t="s">
        <v>571</v>
      </c>
      <c r="C147" s="35" t="s">
        <v>685</v>
      </c>
      <c r="D147" s="35" t="s">
        <v>572</v>
      </c>
      <c r="E147" s="15" t="s">
        <v>21</v>
      </c>
      <c r="F147" s="7">
        <v>12</v>
      </c>
      <c r="G147" s="17" t="s">
        <v>618</v>
      </c>
    </row>
    <row r="148" spans="1:7" ht="24" customHeight="1" x14ac:dyDescent="0.2">
      <c r="A148" s="38" t="s">
        <v>573</v>
      </c>
      <c r="B148" s="38"/>
      <c r="C148" s="38"/>
      <c r="D148" s="38" t="s">
        <v>574</v>
      </c>
      <c r="E148" s="38"/>
      <c r="F148" s="6"/>
      <c r="G148" s="6"/>
    </row>
    <row r="149" spans="1:7" ht="24" customHeight="1" x14ac:dyDescent="0.2">
      <c r="A149" s="35" t="s">
        <v>575</v>
      </c>
      <c r="B149" s="7" t="s">
        <v>258</v>
      </c>
      <c r="C149" s="35" t="s">
        <v>685</v>
      </c>
      <c r="D149" s="35" t="s">
        <v>259</v>
      </c>
      <c r="E149" s="15" t="s">
        <v>21</v>
      </c>
      <c r="F149" s="7">
        <v>24</v>
      </c>
      <c r="G149" s="17" t="s">
        <v>618</v>
      </c>
    </row>
    <row r="150" spans="1:7" ht="24" customHeight="1" x14ac:dyDescent="0.2">
      <c r="A150" s="35" t="s">
        <v>576</v>
      </c>
      <c r="B150" s="7" t="s">
        <v>577</v>
      </c>
      <c r="C150" s="35" t="s">
        <v>685</v>
      </c>
      <c r="D150" s="35" t="s">
        <v>578</v>
      </c>
      <c r="E150" s="15" t="s">
        <v>21</v>
      </c>
      <c r="F150" s="7">
        <v>10</v>
      </c>
      <c r="G150" s="17" t="s">
        <v>618</v>
      </c>
    </row>
    <row r="151" spans="1:7" ht="24" customHeight="1" x14ac:dyDescent="0.2">
      <c r="A151" s="35" t="s">
        <v>579</v>
      </c>
      <c r="B151" s="7" t="s">
        <v>580</v>
      </c>
      <c r="C151" s="35" t="s">
        <v>231</v>
      </c>
      <c r="D151" s="35" t="s">
        <v>581</v>
      </c>
      <c r="E151" s="15" t="s">
        <v>21</v>
      </c>
      <c r="F151" s="7">
        <v>1</v>
      </c>
      <c r="G151" s="17" t="s">
        <v>618</v>
      </c>
    </row>
    <row r="152" spans="1:7" ht="24" customHeight="1" x14ac:dyDescent="0.2">
      <c r="A152" s="35" t="s">
        <v>582</v>
      </c>
      <c r="B152" s="7" t="s">
        <v>583</v>
      </c>
      <c r="C152" s="35" t="s">
        <v>231</v>
      </c>
      <c r="D152" s="35" t="s">
        <v>584</v>
      </c>
      <c r="E152" s="15" t="s">
        <v>21</v>
      </c>
      <c r="F152" s="7">
        <v>4</v>
      </c>
      <c r="G152" s="17" t="s">
        <v>618</v>
      </c>
    </row>
    <row r="153" spans="1:7" ht="24" customHeight="1" x14ac:dyDescent="0.2">
      <c r="A153" s="35" t="s">
        <v>585</v>
      </c>
      <c r="B153" s="7" t="s">
        <v>586</v>
      </c>
      <c r="C153" s="35" t="s">
        <v>231</v>
      </c>
      <c r="D153" s="35" t="s">
        <v>587</v>
      </c>
      <c r="E153" s="15" t="s">
        <v>21</v>
      </c>
      <c r="F153" s="7">
        <v>8</v>
      </c>
      <c r="G153" s="17" t="s">
        <v>618</v>
      </c>
    </row>
    <row r="154" spans="1:7" ht="24" customHeight="1" x14ac:dyDescent="0.2">
      <c r="A154" s="35" t="s">
        <v>588</v>
      </c>
      <c r="B154" s="7" t="s">
        <v>589</v>
      </c>
      <c r="C154" s="35" t="s">
        <v>231</v>
      </c>
      <c r="D154" s="35" t="s">
        <v>590</v>
      </c>
      <c r="E154" s="15" t="s">
        <v>21</v>
      </c>
      <c r="F154" s="7">
        <v>2</v>
      </c>
      <c r="G154" s="17" t="s">
        <v>618</v>
      </c>
    </row>
    <row r="155" spans="1:7" ht="24" customHeight="1" x14ac:dyDescent="0.2">
      <c r="A155" s="38" t="s">
        <v>591</v>
      </c>
      <c r="B155" s="38"/>
      <c r="C155" s="38"/>
      <c r="D155" s="38" t="s">
        <v>592</v>
      </c>
      <c r="E155" s="38"/>
      <c r="F155" s="6"/>
      <c r="G155" s="6"/>
    </row>
    <row r="156" spans="1:7" ht="24" customHeight="1" x14ac:dyDescent="0.2">
      <c r="A156" s="35" t="s">
        <v>593</v>
      </c>
      <c r="B156" s="7" t="s">
        <v>268</v>
      </c>
      <c r="C156" s="35" t="s">
        <v>685</v>
      </c>
      <c r="D156" s="35" t="s">
        <v>269</v>
      </c>
      <c r="E156" s="15" t="s">
        <v>56</v>
      </c>
      <c r="F156" s="7">
        <v>1260</v>
      </c>
      <c r="G156" s="17" t="s">
        <v>618</v>
      </c>
    </row>
    <row r="157" spans="1:7" ht="24" customHeight="1" x14ac:dyDescent="0.2">
      <c r="A157" s="38" t="s">
        <v>594</v>
      </c>
      <c r="B157" s="38"/>
      <c r="C157" s="38"/>
      <c r="D157" s="38" t="s">
        <v>595</v>
      </c>
      <c r="E157" s="38"/>
      <c r="F157" s="6"/>
      <c r="G157" s="6"/>
    </row>
    <row r="158" spans="1:7" ht="24" customHeight="1" x14ac:dyDescent="0.2">
      <c r="A158" s="35" t="s">
        <v>596</v>
      </c>
      <c r="B158" s="7" t="s">
        <v>597</v>
      </c>
      <c r="C158" s="35" t="s">
        <v>685</v>
      </c>
      <c r="D158" s="35" t="s">
        <v>598</v>
      </c>
      <c r="E158" s="15" t="s">
        <v>56</v>
      </c>
      <c r="F158" s="7">
        <v>350</v>
      </c>
      <c r="G158" s="17" t="s">
        <v>618</v>
      </c>
    </row>
    <row r="159" spans="1:7" ht="24" customHeight="1" x14ac:dyDescent="0.2">
      <c r="A159" s="35" t="s">
        <v>599</v>
      </c>
      <c r="B159" s="7" t="s">
        <v>600</v>
      </c>
      <c r="C159" s="35" t="s">
        <v>685</v>
      </c>
      <c r="D159" s="35" t="s">
        <v>601</v>
      </c>
      <c r="E159" s="15" t="s">
        <v>21</v>
      </c>
      <c r="F159" s="7">
        <v>8</v>
      </c>
      <c r="G159" s="17" t="s">
        <v>618</v>
      </c>
    </row>
    <row r="160" spans="1:7" ht="24" customHeight="1" x14ac:dyDescent="0.2">
      <c r="A160" s="35" t="s">
        <v>602</v>
      </c>
      <c r="B160" s="7" t="s">
        <v>603</v>
      </c>
      <c r="C160" s="35" t="s">
        <v>685</v>
      </c>
      <c r="D160" s="35" t="s">
        <v>604</v>
      </c>
      <c r="E160" s="15" t="s">
        <v>21</v>
      </c>
      <c r="F160" s="7">
        <v>24</v>
      </c>
      <c r="G160" s="17" t="s">
        <v>618</v>
      </c>
    </row>
    <row r="161" spans="1:7" ht="24" customHeight="1" x14ac:dyDescent="0.2">
      <c r="A161" s="35" t="s">
        <v>605</v>
      </c>
      <c r="B161" s="7" t="s">
        <v>606</v>
      </c>
      <c r="C161" s="35" t="s">
        <v>685</v>
      </c>
      <c r="D161" s="35" t="s">
        <v>607</v>
      </c>
      <c r="E161" s="15" t="s">
        <v>21</v>
      </c>
      <c r="F161" s="7">
        <v>16</v>
      </c>
      <c r="G161" s="17" t="s">
        <v>618</v>
      </c>
    </row>
    <row r="162" spans="1:7" ht="24" customHeight="1" x14ac:dyDescent="0.2">
      <c r="A162" s="35" t="s">
        <v>608</v>
      </c>
      <c r="B162" s="7" t="s">
        <v>609</v>
      </c>
      <c r="C162" s="35" t="s">
        <v>685</v>
      </c>
      <c r="D162" s="35" t="s">
        <v>610</v>
      </c>
      <c r="E162" s="15" t="s">
        <v>56</v>
      </c>
      <c r="F162" s="7">
        <v>300</v>
      </c>
      <c r="G162" s="17" t="s">
        <v>618</v>
      </c>
    </row>
    <row r="163" spans="1:7" ht="24" customHeight="1" x14ac:dyDescent="0.2">
      <c r="A163" s="35" t="s">
        <v>611</v>
      </c>
      <c r="B163" s="7" t="s">
        <v>612</v>
      </c>
      <c r="C163" s="35" t="s">
        <v>685</v>
      </c>
      <c r="D163" s="35" t="s">
        <v>613</v>
      </c>
      <c r="E163" s="15" t="s">
        <v>21</v>
      </c>
      <c r="F163" s="7">
        <v>12</v>
      </c>
      <c r="G163" s="17" t="s">
        <v>618</v>
      </c>
    </row>
    <row r="164" spans="1:7" ht="24" customHeight="1" x14ac:dyDescent="0.2">
      <c r="A164" s="35" t="s">
        <v>614</v>
      </c>
      <c r="B164" s="7" t="s">
        <v>166</v>
      </c>
      <c r="C164" s="35" t="s">
        <v>685</v>
      </c>
      <c r="D164" s="35" t="s">
        <v>167</v>
      </c>
      <c r="E164" s="15" t="s">
        <v>21</v>
      </c>
      <c r="F164" s="7">
        <v>6</v>
      </c>
      <c r="G164" s="17" t="s">
        <v>618</v>
      </c>
    </row>
    <row r="165" spans="1:7" ht="24" customHeight="1" x14ac:dyDescent="0.2">
      <c r="A165" s="35" t="s">
        <v>615</v>
      </c>
      <c r="B165" s="7" t="s">
        <v>616</v>
      </c>
      <c r="C165" s="35" t="s">
        <v>685</v>
      </c>
      <c r="D165" s="35" t="s">
        <v>617</v>
      </c>
      <c r="E165" s="15" t="s">
        <v>56</v>
      </c>
      <c r="F165" s="7">
        <v>6</v>
      </c>
      <c r="G165" s="17" t="s">
        <v>618</v>
      </c>
    </row>
    <row r="166" spans="1:7" ht="24" customHeight="1" x14ac:dyDescent="0.2">
      <c r="A166" s="38" t="s">
        <v>271</v>
      </c>
      <c r="B166" s="38"/>
      <c r="C166" s="38"/>
      <c r="D166" s="38" t="s">
        <v>272</v>
      </c>
      <c r="E166" s="38"/>
      <c r="F166" s="26"/>
      <c r="G166" s="6"/>
    </row>
    <row r="167" spans="1:7" ht="24" customHeight="1" x14ac:dyDescent="0.2">
      <c r="A167" s="35" t="s">
        <v>273</v>
      </c>
      <c r="B167" s="7" t="s">
        <v>274</v>
      </c>
      <c r="C167" s="35" t="s">
        <v>685</v>
      </c>
      <c r="D167" s="35" t="s">
        <v>275</v>
      </c>
      <c r="E167" s="15" t="s">
        <v>18</v>
      </c>
      <c r="F167" s="27">
        <f>[2]Acabamentos!$D$102</f>
        <v>154.60999999999999</v>
      </c>
      <c r="G167" s="16" t="s">
        <v>471</v>
      </c>
    </row>
    <row r="168" spans="1:7" ht="24" customHeight="1" x14ac:dyDescent="0.2">
      <c r="A168" s="35" t="s">
        <v>276</v>
      </c>
      <c r="B168" s="7" t="s">
        <v>277</v>
      </c>
      <c r="C168" s="35" t="s">
        <v>685</v>
      </c>
      <c r="D168" s="35" t="s">
        <v>278</v>
      </c>
      <c r="E168" s="15" t="s">
        <v>18</v>
      </c>
      <c r="F168" s="27">
        <f>F167</f>
        <v>154.60999999999999</v>
      </c>
      <c r="G168" s="16" t="str">
        <f>G167</f>
        <v>ver planilha [299 - O - 2287- 35 - 001_1.xlsx]Acabamentos'!$D$102</v>
      </c>
    </row>
    <row r="169" spans="1:7" ht="24" customHeight="1" x14ac:dyDescent="0.2">
      <c r="A169" s="35" t="s">
        <v>452</v>
      </c>
      <c r="B169" s="7" t="s">
        <v>453</v>
      </c>
      <c r="C169" s="35" t="s">
        <v>685</v>
      </c>
      <c r="D169" s="35" t="s">
        <v>441</v>
      </c>
      <c r="E169" s="15" t="s">
        <v>18</v>
      </c>
      <c r="F169" s="28">
        <f>[2]Acabamentos!$D$103</f>
        <v>75.58</v>
      </c>
      <c r="G169" s="16" t="s">
        <v>455</v>
      </c>
    </row>
    <row r="170" spans="1:7" ht="24" customHeight="1" x14ac:dyDescent="0.2">
      <c r="A170" s="38" t="s">
        <v>279</v>
      </c>
      <c r="B170" s="38"/>
      <c r="C170" s="38"/>
      <c r="D170" s="38" t="s">
        <v>280</v>
      </c>
      <c r="E170" s="38"/>
      <c r="F170" s="26"/>
      <c r="G170" s="6"/>
    </row>
    <row r="171" spans="1:7" ht="24" customHeight="1" x14ac:dyDescent="0.2">
      <c r="A171" s="35" t="s">
        <v>281</v>
      </c>
      <c r="B171" s="7" t="s">
        <v>274</v>
      </c>
      <c r="C171" s="35" t="s">
        <v>685</v>
      </c>
      <c r="D171" s="35" t="s">
        <v>275</v>
      </c>
      <c r="E171" s="15" t="s">
        <v>18</v>
      </c>
      <c r="F171" s="27">
        <f>[2]Acabamentos!$D$61+[2]Acabamentos!$D$62</f>
        <v>750.40599999999995</v>
      </c>
      <c r="G171" s="16" t="s">
        <v>472</v>
      </c>
    </row>
    <row r="172" spans="1:7" ht="24" customHeight="1" x14ac:dyDescent="0.2">
      <c r="A172" s="35" t="s">
        <v>282</v>
      </c>
      <c r="B172" s="7" t="s">
        <v>283</v>
      </c>
      <c r="C172" s="35" t="s">
        <v>685</v>
      </c>
      <c r="D172" s="35" t="s">
        <v>284</v>
      </c>
      <c r="E172" s="15" t="s">
        <v>18</v>
      </c>
      <c r="F172" s="27">
        <f>F174</f>
        <v>48.599999999999994</v>
      </c>
      <c r="G172" s="16" t="s">
        <v>657</v>
      </c>
    </row>
    <row r="173" spans="1:7" ht="24" customHeight="1" x14ac:dyDescent="0.2">
      <c r="A173" s="35" t="s">
        <v>285</v>
      </c>
      <c r="B173" s="7" t="s">
        <v>277</v>
      </c>
      <c r="C173" s="35" t="s">
        <v>685</v>
      </c>
      <c r="D173" s="35" t="s">
        <v>278</v>
      </c>
      <c r="E173" s="15" t="s">
        <v>18</v>
      </c>
      <c r="F173" s="27">
        <f>F171</f>
        <v>750.40599999999995</v>
      </c>
      <c r="G173" s="16" t="str">
        <f>G171</f>
        <v>ver planilha [299 - O - 2287- 35 - 001_1.xlsx]Acabamentos'!$D$61+'[299 - O - 2287- 35 - 001_1.xlsx]Acabamentos'!$D$62</v>
      </c>
    </row>
    <row r="174" spans="1:7" ht="36" customHeight="1" x14ac:dyDescent="0.2">
      <c r="A174" s="35" t="s">
        <v>286</v>
      </c>
      <c r="B174" s="7" t="s">
        <v>287</v>
      </c>
      <c r="C174" s="35" t="s">
        <v>685</v>
      </c>
      <c r="D174" s="35" t="s">
        <v>288</v>
      </c>
      <c r="E174" s="15" t="s">
        <v>18</v>
      </c>
      <c r="F174" s="27">
        <f>[2]Acabamentos!$D$38</f>
        <v>48.599999999999994</v>
      </c>
      <c r="G174" s="16" t="s">
        <v>473</v>
      </c>
    </row>
    <row r="175" spans="1:7" ht="24" customHeight="1" x14ac:dyDescent="0.2">
      <c r="A175" s="35" t="s">
        <v>289</v>
      </c>
      <c r="B175" s="7" t="s">
        <v>290</v>
      </c>
      <c r="C175" s="35" t="s">
        <v>685</v>
      </c>
      <c r="D175" s="35" t="s">
        <v>291</v>
      </c>
      <c r="E175" s="15" t="s">
        <v>56</v>
      </c>
      <c r="F175" s="27">
        <f>[2]Esquadrias!$E$39</f>
        <v>32.96</v>
      </c>
      <c r="G175" s="16" t="s">
        <v>474</v>
      </c>
    </row>
    <row r="176" spans="1:7" ht="24" customHeight="1" x14ac:dyDescent="0.2">
      <c r="A176" s="38" t="s">
        <v>292</v>
      </c>
      <c r="B176" s="38"/>
      <c r="C176" s="38"/>
      <c r="D176" s="38" t="s">
        <v>293</v>
      </c>
      <c r="E176" s="38"/>
      <c r="F176" s="26"/>
      <c r="G176" s="6"/>
    </row>
    <row r="177" spans="1:7" ht="24" customHeight="1" x14ac:dyDescent="0.2">
      <c r="A177" s="35" t="s">
        <v>294</v>
      </c>
      <c r="B177" s="7" t="s">
        <v>274</v>
      </c>
      <c r="C177" s="35" t="s">
        <v>685</v>
      </c>
      <c r="D177" s="35" t="s">
        <v>275</v>
      </c>
      <c r="E177" s="15" t="s">
        <v>18</v>
      </c>
      <c r="F177" s="27">
        <f>[2]Fachadas!$C$11</f>
        <v>386.70400000000006</v>
      </c>
      <c r="G177" s="17" t="s">
        <v>421</v>
      </c>
    </row>
    <row r="178" spans="1:7" ht="24" customHeight="1" x14ac:dyDescent="0.2">
      <c r="A178" s="35" t="s">
        <v>295</v>
      </c>
      <c r="B178" s="7" t="s">
        <v>283</v>
      </c>
      <c r="C178" s="35" t="s">
        <v>685</v>
      </c>
      <c r="D178" s="35" t="s">
        <v>284</v>
      </c>
      <c r="E178" s="15" t="s">
        <v>18</v>
      </c>
      <c r="F178" s="27">
        <f>F180</f>
        <v>71.584000000000003</v>
      </c>
      <c r="G178" s="16" t="s">
        <v>657</v>
      </c>
    </row>
    <row r="179" spans="1:7" ht="24" customHeight="1" x14ac:dyDescent="0.2">
      <c r="A179" s="35" t="s">
        <v>296</v>
      </c>
      <c r="B179" s="7" t="s">
        <v>277</v>
      </c>
      <c r="C179" s="35" t="s">
        <v>685</v>
      </c>
      <c r="D179" s="35" t="s">
        <v>278</v>
      </c>
      <c r="E179" s="15" t="s">
        <v>18</v>
      </c>
      <c r="F179" s="27">
        <f>F177</f>
        <v>386.70400000000006</v>
      </c>
      <c r="G179" s="17" t="s">
        <v>421</v>
      </c>
    </row>
    <row r="180" spans="1:7" ht="36" customHeight="1" x14ac:dyDescent="0.2">
      <c r="A180" s="35" t="s">
        <v>297</v>
      </c>
      <c r="B180" s="7" t="s">
        <v>298</v>
      </c>
      <c r="C180" s="35" t="s">
        <v>685</v>
      </c>
      <c r="D180" s="35" t="s">
        <v>299</v>
      </c>
      <c r="E180" s="15" t="s">
        <v>18</v>
      </c>
      <c r="F180" s="27">
        <f>[2]Fachadas!$C$12</f>
        <v>71.584000000000003</v>
      </c>
      <c r="G180" s="17" t="s">
        <v>421</v>
      </c>
    </row>
    <row r="181" spans="1:7" ht="24" customHeight="1" x14ac:dyDescent="0.2">
      <c r="A181" s="38" t="s">
        <v>300</v>
      </c>
      <c r="B181" s="38"/>
      <c r="C181" s="38"/>
      <c r="D181" s="38" t="s">
        <v>301</v>
      </c>
      <c r="E181" s="38"/>
      <c r="F181" s="26"/>
      <c r="G181" s="6"/>
    </row>
    <row r="182" spans="1:7" ht="24" customHeight="1" x14ac:dyDescent="0.2">
      <c r="A182" s="38" t="s">
        <v>302</v>
      </c>
      <c r="B182" s="38"/>
      <c r="C182" s="38"/>
      <c r="D182" s="38" t="s">
        <v>52</v>
      </c>
      <c r="E182" s="38"/>
      <c r="F182" s="26"/>
      <c r="G182" s="6"/>
    </row>
    <row r="183" spans="1:7" ht="24" customHeight="1" x14ac:dyDescent="0.2">
      <c r="A183" s="35" t="s">
        <v>303</v>
      </c>
      <c r="B183" s="7" t="s">
        <v>54</v>
      </c>
      <c r="C183" s="35" t="s">
        <v>685</v>
      </c>
      <c r="D183" s="35" t="s">
        <v>55</v>
      </c>
      <c r="E183" s="15" t="s">
        <v>56</v>
      </c>
      <c r="F183" s="28">
        <f>[2]Estacas!$F$14</f>
        <v>44</v>
      </c>
      <c r="G183" s="20" t="s">
        <v>475</v>
      </c>
    </row>
    <row r="184" spans="1:7" ht="24" customHeight="1" x14ac:dyDescent="0.2">
      <c r="A184" s="38" t="s">
        <v>304</v>
      </c>
      <c r="B184" s="38"/>
      <c r="C184" s="38"/>
      <c r="D184" s="38" t="s">
        <v>305</v>
      </c>
      <c r="E184" s="38"/>
      <c r="F184" s="26"/>
      <c r="G184" s="6"/>
    </row>
    <row r="185" spans="1:7" ht="24" customHeight="1" x14ac:dyDescent="0.2">
      <c r="A185" s="35" t="s">
        <v>306</v>
      </c>
      <c r="B185" s="7" t="s">
        <v>60</v>
      </c>
      <c r="C185" s="35" t="s">
        <v>685</v>
      </c>
      <c r="D185" s="35" t="s">
        <v>61</v>
      </c>
      <c r="E185" s="15" t="s">
        <v>36</v>
      </c>
      <c r="F185" s="48">
        <v>6.03</v>
      </c>
      <c r="G185" s="16" t="s">
        <v>476</v>
      </c>
    </row>
    <row r="186" spans="1:7" ht="24" customHeight="1" x14ac:dyDescent="0.2">
      <c r="A186" s="35" t="s">
        <v>307</v>
      </c>
      <c r="B186" s="7" t="s">
        <v>63</v>
      </c>
      <c r="C186" s="35" t="s">
        <v>685</v>
      </c>
      <c r="D186" s="35" t="s">
        <v>64</v>
      </c>
      <c r="E186" s="15" t="s">
        <v>36</v>
      </c>
      <c r="F186" s="48">
        <v>5.53</v>
      </c>
      <c r="G186" s="12" t="s">
        <v>477</v>
      </c>
    </row>
    <row r="187" spans="1:7" ht="24" customHeight="1" x14ac:dyDescent="0.2">
      <c r="A187" s="35" t="s">
        <v>308</v>
      </c>
      <c r="B187" s="7" t="s">
        <v>309</v>
      </c>
      <c r="C187" s="35" t="s">
        <v>685</v>
      </c>
      <c r="D187" s="35" t="s">
        <v>310</v>
      </c>
      <c r="E187" s="15" t="s">
        <v>36</v>
      </c>
      <c r="F187" s="48">
        <f>49.65*0.7</f>
        <v>34.754999999999995</v>
      </c>
      <c r="G187" s="28" t="s">
        <v>682</v>
      </c>
    </row>
    <row r="188" spans="1:7" ht="24" customHeight="1" x14ac:dyDescent="0.2">
      <c r="A188" s="35" t="s">
        <v>311</v>
      </c>
      <c r="B188" s="7" t="s">
        <v>312</v>
      </c>
      <c r="C188" s="35" t="s">
        <v>685</v>
      </c>
      <c r="D188" s="35" t="s">
        <v>313</v>
      </c>
      <c r="E188" s="15" t="s">
        <v>18</v>
      </c>
      <c r="F188" s="48">
        <f>49.65*2.1</f>
        <v>104.265</v>
      </c>
      <c r="G188" s="10" t="s">
        <v>681</v>
      </c>
    </row>
    <row r="189" spans="1:7" ht="24" customHeight="1" x14ac:dyDescent="0.2">
      <c r="A189" s="35" t="s">
        <v>314</v>
      </c>
      <c r="B189" s="7" t="s">
        <v>83</v>
      </c>
      <c r="C189" s="35" t="s">
        <v>685</v>
      </c>
      <c r="D189" s="35" t="s">
        <v>84</v>
      </c>
      <c r="E189" s="15" t="s">
        <v>18</v>
      </c>
      <c r="F189" s="48">
        <f>49.65*0.4</f>
        <v>19.86</v>
      </c>
      <c r="G189" s="16" t="s">
        <v>680</v>
      </c>
    </row>
    <row r="190" spans="1:7" ht="24" customHeight="1" x14ac:dyDescent="0.2">
      <c r="A190" s="38" t="s">
        <v>315</v>
      </c>
      <c r="B190" s="38"/>
      <c r="C190" s="38"/>
      <c r="D190" s="38" t="s">
        <v>316</v>
      </c>
      <c r="E190" s="38"/>
      <c r="F190" s="26"/>
      <c r="G190" s="6"/>
    </row>
    <row r="191" spans="1:7" ht="24" customHeight="1" x14ac:dyDescent="0.2">
      <c r="A191" s="38" t="s">
        <v>317</v>
      </c>
      <c r="B191" s="38"/>
      <c r="C191" s="38"/>
      <c r="D191" s="38" t="s">
        <v>684</v>
      </c>
      <c r="E191" s="38"/>
      <c r="F191" s="26"/>
      <c r="G191" s="6"/>
    </row>
    <row r="192" spans="1:7" ht="48" customHeight="1" x14ac:dyDescent="0.2">
      <c r="A192" s="35" t="s">
        <v>318</v>
      </c>
      <c r="B192" s="7" t="s">
        <v>319</v>
      </c>
      <c r="C192" s="35" t="s">
        <v>20</v>
      </c>
      <c r="D192" s="35" t="s">
        <v>320</v>
      </c>
      <c r="E192" s="15" t="s">
        <v>18</v>
      </c>
      <c r="F192" s="27">
        <f>[2]Acabamentos!$D$10+[2]Acabamentos!$D$11</f>
        <v>186.54</v>
      </c>
      <c r="G192" s="16" t="s">
        <v>478</v>
      </c>
    </row>
    <row r="193" spans="1:7" ht="24" customHeight="1" x14ac:dyDescent="0.2">
      <c r="A193" s="35" t="s">
        <v>321</v>
      </c>
      <c r="B193" s="7" t="s">
        <v>659</v>
      </c>
      <c r="C193" s="35" t="s">
        <v>685</v>
      </c>
      <c r="D193" s="35" t="s">
        <v>660</v>
      </c>
      <c r="E193" s="15" t="s">
        <v>36</v>
      </c>
      <c r="F193" s="27">
        <f>F192*0.015</f>
        <v>2.7980999999999998</v>
      </c>
      <c r="G193" s="16" t="s">
        <v>658</v>
      </c>
    </row>
    <row r="194" spans="1:7" ht="24" customHeight="1" x14ac:dyDescent="0.2">
      <c r="A194" s="35" t="s">
        <v>322</v>
      </c>
      <c r="B194" s="7" t="s">
        <v>323</v>
      </c>
      <c r="C194" s="35" t="s">
        <v>685</v>
      </c>
      <c r="D194" s="35" t="s">
        <v>324</v>
      </c>
      <c r="E194" s="15" t="s">
        <v>74</v>
      </c>
      <c r="F194" s="27">
        <f>F192*0.97</f>
        <v>180.94379999999998</v>
      </c>
      <c r="G194" s="7" t="s">
        <v>442</v>
      </c>
    </row>
    <row r="195" spans="1:7" ht="36" customHeight="1" x14ac:dyDescent="0.2">
      <c r="A195" s="35" t="s">
        <v>325</v>
      </c>
      <c r="B195" s="7" t="s">
        <v>326</v>
      </c>
      <c r="C195" s="35" t="s">
        <v>685</v>
      </c>
      <c r="D195" s="35" t="s">
        <v>327</v>
      </c>
      <c r="E195" s="15" t="s">
        <v>18</v>
      </c>
      <c r="F195" s="27">
        <f>[2]Acabamentos!$D$10</f>
        <v>23.500000000000004</v>
      </c>
      <c r="G195" s="16" t="s">
        <v>479</v>
      </c>
    </row>
    <row r="196" spans="1:7" ht="36" customHeight="1" x14ac:dyDescent="0.2">
      <c r="A196" s="35" t="s">
        <v>328</v>
      </c>
      <c r="B196" s="7" t="s">
        <v>329</v>
      </c>
      <c r="C196" s="35" t="s">
        <v>685</v>
      </c>
      <c r="D196" s="35" t="s">
        <v>330</v>
      </c>
      <c r="E196" s="15" t="s">
        <v>18</v>
      </c>
      <c r="F196" s="27">
        <f>F195</f>
        <v>23.500000000000004</v>
      </c>
      <c r="G196" s="16" t="str">
        <f>G195</f>
        <v>ver planilha [299 - O - 2287- 35 - 001_1.xlsx]Acabamentos'!$D$10</v>
      </c>
    </row>
    <row r="197" spans="1:7" ht="24" customHeight="1" x14ac:dyDescent="0.2">
      <c r="A197" s="35" t="s">
        <v>331</v>
      </c>
      <c r="B197" s="7" t="s">
        <v>290</v>
      </c>
      <c r="C197" s="35" t="s">
        <v>685</v>
      </c>
      <c r="D197" s="35" t="s">
        <v>291</v>
      </c>
      <c r="E197" s="15" t="s">
        <v>56</v>
      </c>
      <c r="F197" s="27">
        <f>[2]Esquadrias!$E$31</f>
        <v>20.6</v>
      </c>
      <c r="G197" s="16" t="s">
        <v>480</v>
      </c>
    </row>
    <row r="198" spans="1:7" ht="24" customHeight="1" x14ac:dyDescent="0.2">
      <c r="A198" s="35" t="s">
        <v>332</v>
      </c>
      <c r="B198" s="7" t="s">
        <v>333</v>
      </c>
      <c r="C198" s="35" t="s">
        <v>685</v>
      </c>
      <c r="D198" s="35" t="s">
        <v>334</v>
      </c>
      <c r="E198" s="15" t="s">
        <v>18</v>
      </c>
      <c r="F198" s="27">
        <f>[2]Acabamentos!$D$11</f>
        <v>163.04</v>
      </c>
      <c r="G198" s="16" t="s">
        <v>481</v>
      </c>
    </row>
    <row r="199" spans="1:7" ht="24" customHeight="1" x14ac:dyDescent="0.2">
      <c r="A199" s="35" t="s">
        <v>335</v>
      </c>
      <c r="B199" s="7" t="s">
        <v>336</v>
      </c>
      <c r="C199" s="35" t="s">
        <v>685</v>
      </c>
      <c r="D199" s="35" t="s">
        <v>337</v>
      </c>
      <c r="E199" s="15" t="s">
        <v>18</v>
      </c>
      <c r="F199" s="27">
        <f>F198</f>
        <v>163.04</v>
      </c>
      <c r="G199" s="16" t="str">
        <f>G198</f>
        <v>ver planilha [299 - O - 2287- 35 - 001_1.xlsx]Acabamentos'!$D$11</v>
      </c>
    </row>
    <row r="200" spans="1:7" ht="24" customHeight="1" x14ac:dyDescent="0.2">
      <c r="A200" s="38" t="s">
        <v>338</v>
      </c>
      <c r="B200" s="38"/>
      <c r="C200" s="38"/>
      <c r="D200" s="38" t="s">
        <v>339</v>
      </c>
      <c r="E200" s="38"/>
      <c r="F200" s="26"/>
      <c r="G200" s="6"/>
    </row>
    <row r="201" spans="1:7" ht="24" customHeight="1" x14ac:dyDescent="0.2">
      <c r="A201" s="35" t="s">
        <v>340</v>
      </c>
      <c r="B201" s="7" t="s">
        <v>69</v>
      </c>
      <c r="C201" s="35" t="s">
        <v>685</v>
      </c>
      <c r="D201" s="35" t="s">
        <v>70</v>
      </c>
      <c r="E201" s="15" t="s">
        <v>36</v>
      </c>
      <c r="F201" s="28">
        <f>F206*0.05</f>
        <v>4.5750000000000002</v>
      </c>
      <c r="G201" s="11" t="s">
        <v>674</v>
      </c>
    </row>
    <row r="202" spans="1:7" ht="24" customHeight="1" x14ac:dyDescent="0.2">
      <c r="A202" s="35" t="s">
        <v>341</v>
      </c>
      <c r="B202" s="7" t="s">
        <v>323</v>
      </c>
      <c r="C202" s="35" t="s">
        <v>685</v>
      </c>
      <c r="D202" s="35" t="s">
        <v>324</v>
      </c>
      <c r="E202" s="15" t="s">
        <v>74</v>
      </c>
      <c r="F202" s="28">
        <f>F206*0.97</f>
        <v>88.754999999999995</v>
      </c>
      <c r="G202" s="10" t="s">
        <v>673</v>
      </c>
    </row>
    <row r="203" spans="1:7" ht="24" customHeight="1" x14ac:dyDescent="0.2">
      <c r="A203" s="35" t="s">
        <v>342</v>
      </c>
      <c r="B203" s="7" t="s">
        <v>76</v>
      </c>
      <c r="C203" s="35" t="s">
        <v>685</v>
      </c>
      <c r="D203" s="35" t="s">
        <v>77</v>
      </c>
      <c r="E203" s="15" t="s">
        <v>36</v>
      </c>
      <c r="F203" s="27">
        <f>F206*0.06</f>
        <v>5.49</v>
      </c>
      <c r="G203" s="7" t="s">
        <v>672</v>
      </c>
    </row>
    <row r="204" spans="1:7" ht="24" customHeight="1" x14ac:dyDescent="0.2">
      <c r="A204" s="35" t="s">
        <v>343</v>
      </c>
      <c r="B204" s="7" t="s">
        <v>96</v>
      </c>
      <c r="C204" s="35" t="s">
        <v>685</v>
      </c>
      <c r="D204" s="35" t="s">
        <v>97</v>
      </c>
      <c r="E204" s="15" t="s">
        <v>36</v>
      </c>
      <c r="F204" s="27">
        <f>F203</f>
        <v>5.49</v>
      </c>
      <c r="G204" s="7" t="str">
        <f>G203</f>
        <v>91,50m²*0,06m</v>
      </c>
    </row>
    <row r="205" spans="1:7" ht="24" customHeight="1" x14ac:dyDescent="0.2">
      <c r="A205" s="35" t="s">
        <v>344</v>
      </c>
      <c r="B205" s="7" t="s">
        <v>346</v>
      </c>
      <c r="C205" s="35" t="s">
        <v>685</v>
      </c>
      <c r="D205" s="35" t="s">
        <v>347</v>
      </c>
      <c r="E205" s="15" t="s">
        <v>56</v>
      </c>
      <c r="F205" s="27">
        <f>F206*0.4</f>
        <v>36.6</v>
      </c>
      <c r="G205" s="7" t="s">
        <v>671</v>
      </c>
    </row>
    <row r="206" spans="1:7" ht="24" customHeight="1" x14ac:dyDescent="0.2">
      <c r="A206" s="35" t="s">
        <v>345</v>
      </c>
      <c r="B206" s="7" t="s">
        <v>348</v>
      </c>
      <c r="C206" s="35" t="s">
        <v>685</v>
      </c>
      <c r="D206" s="35" t="s">
        <v>349</v>
      </c>
      <c r="E206" s="15" t="s">
        <v>18</v>
      </c>
      <c r="F206" s="27">
        <v>91.5</v>
      </c>
      <c r="G206" s="16" t="s">
        <v>675</v>
      </c>
    </row>
    <row r="207" spans="1:7" ht="24" customHeight="1" x14ac:dyDescent="0.2">
      <c r="A207" s="35" t="s">
        <v>687</v>
      </c>
      <c r="B207" s="7" t="s">
        <v>688</v>
      </c>
      <c r="C207" s="35" t="s">
        <v>20</v>
      </c>
      <c r="D207" s="35" t="s">
        <v>689</v>
      </c>
      <c r="E207" s="15" t="s">
        <v>18</v>
      </c>
      <c r="F207" s="27">
        <v>245</v>
      </c>
      <c r="G207" s="16" t="s">
        <v>676</v>
      </c>
    </row>
    <row r="208" spans="1:7" ht="24" customHeight="1" x14ac:dyDescent="0.2">
      <c r="A208" s="35" t="s">
        <v>690</v>
      </c>
      <c r="B208" s="7" t="s">
        <v>691</v>
      </c>
      <c r="C208" s="35" t="s">
        <v>494</v>
      </c>
      <c r="D208" s="35" t="s">
        <v>692</v>
      </c>
      <c r="E208" s="15" t="s">
        <v>56</v>
      </c>
      <c r="F208" s="16">
        <f>1.3+10.4+20</f>
        <v>31.700000000000003</v>
      </c>
      <c r="G208" s="16" t="s">
        <v>677</v>
      </c>
    </row>
    <row r="209" spans="1:8" ht="24" customHeight="1" x14ac:dyDescent="0.2">
      <c r="A209" s="35" t="s">
        <v>693</v>
      </c>
      <c r="B209" s="7" t="s">
        <v>694</v>
      </c>
      <c r="C209" s="35" t="s">
        <v>685</v>
      </c>
      <c r="D209" s="35" t="s">
        <v>695</v>
      </c>
      <c r="E209" s="15" t="s">
        <v>56</v>
      </c>
      <c r="F209" s="16">
        <f>21+8</f>
        <v>29</v>
      </c>
      <c r="G209" s="16" t="s">
        <v>678</v>
      </c>
    </row>
    <row r="210" spans="1:8" ht="24" customHeight="1" x14ac:dyDescent="0.2">
      <c r="A210" s="38" t="s">
        <v>350</v>
      </c>
      <c r="B210" s="38"/>
      <c r="C210" s="38"/>
      <c r="D210" s="38" t="s">
        <v>351</v>
      </c>
      <c r="E210" s="38"/>
      <c r="F210" s="26"/>
      <c r="G210" s="6"/>
    </row>
    <row r="211" spans="1:8" ht="24" customHeight="1" x14ac:dyDescent="0.2">
      <c r="A211" s="35" t="s">
        <v>352</v>
      </c>
      <c r="B211" s="7" t="s">
        <v>353</v>
      </c>
      <c r="C211" s="35" t="s">
        <v>685</v>
      </c>
      <c r="D211" s="35" t="s">
        <v>354</v>
      </c>
      <c r="E211" s="15" t="s">
        <v>18</v>
      </c>
      <c r="F211" s="27">
        <f>[2]Acabamentos!$D$61</f>
        <v>554.2059999999999</v>
      </c>
      <c r="G211" s="16" t="s">
        <v>482</v>
      </c>
    </row>
    <row r="212" spans="1:8" ht="24" customHeight="1" x14ac:dyDescent="0.2">
      <c r="A212" s="35" t="s">
        <v>355</v>
      </c>
      <c r="B212" s="7" t="s">
        <v>356</v>
      </c>
      <c r="C212" s="35" t="s">
        <v>685</v>
      </c>
      <c r="D212" s="35" t="s">
        <v>357</v>
      </c>
      <c r="E212" s="15" t="s">
        <v>18</v>
      </c>
      <c r="F212" s="27">
        <f>[2]Acabamentos!$D$61+[2]Acabamentos!$D$102+[2]Fachadas!$C$11+'[2]Muro de Arrimo'!$T$19</f>
        <v>1145.5119999999999</v>
      </c>
      <c r="G212" s="16" t="s">
        <v>483</v>
      </c>
    </row>
    <row r="213" spans="1:8" ht="24" customHeight="1" x14ac:dyDescent="0.2">
      <c r="A213" s="35" t="s">
        <v>358</v>
      </c>
      <c r="B213" s="7" t="s">
        <v>656</v>
      </c>
      <c r="C213" s="35" t="s">
        <v>685</v>
      </c>
      <c r="D213" s="35" t="s">
        <v>661</v>
      </c>
      <c r="E213" s="15" t="s">
        <v>18</v>
      </c>
      <c r="F213" s="27">
        <f>[2]Acabamentos!$D$103*3</f>
        <v>226.74</v>
      </c>
      <c r="G213" s="7" t="s">
        <v>484</v>
      </c>
    </row>
    <row r="214" spans="1:8" ht="24" customHeight="1" x14ac:dyDescent="0.2">
      <c r="A214" s="38" t="s">
        <v>359</v>
      </c>
      <c r="B214" s="38"/>
      <c r="C214" s="38"/>
      <c r="D214" s="38" t="s">
        <v>360</v>
      </c>
      <c r="E214" s="38"/>
      <c r="F214" s="26"/>
      <c r="G214" s="6"/>
    </row>
    <row r="215" spans="1:8" ht="24" customHeight="1" x14ac:dyDescent="0.2">
      <c r="A215" s="38" t="s">
        <v>361</v>
      </c>
      <c r="B215" s="38"/>
      <c r="C215" s="38"/>
      <c r="D215" s="38" t="s">
        <v>250</v>
      </c>
      <c r="E215" s="38"/>
      <c r="F215" s="26"/>
      <c r="G215" s="6"/>
    </row>
    <row r="216" spans="1:8" ht="24" customHeight="1" x14ac:dyDescent="0.2">
      <c r="A216" s="35" t="s">
        <v>362</v>
      </c>
      <c r="B216" s="7" t="s">
        <v>363</v>
      </c>
      <c r="C216" s="35" t="s">
        <v>685</v>
      </c>
      <c r="D216" s="35" t="s">
        <v>364</v>
      </c>
      <c r="E216" s="15" t="s">
        <v>21</v>
      </c>
      <c r="F216" s="27">
        <v>3</v>
      </c>
      <c r="G216" s="17" t="s">
        <v>443</v>
      </c>
    </row>
    <row r="217" spans="1:8" ht="24" customHeight="1" x14ac:dyDescent="0.2">
      <c r="A217" s="35" t="s">
        <v>365</v>
      </c>
      <c r="B217" s="7" t="s">
        <v>366</v>
      </c>
      <c r="C217" s="35" t="s">
        <v>685</v>
      </c>
      <c r="D217" s="35" t="s">
        <v>367</v>
      </c>
      <c r="E217" s="15" t="s">
        <v>21</v>
      </c>
      <c r="F217" s="27">
        <v>3</v>
      </c>
      <c r="G217" s="17" t="s">
        <v>443</v>
      </c>
    </row>
    <row r="218" spans="1:8" ht="36" customHeight="1" x14ac:dyDescent="0.2">
      <c r="A218" s="35" t="s">
        <v>368</v>
      </c>
      <c r="B218" s="7" t="s">
        <v>369</v>
      </c>
      <c r="C218" s="35" t="s">
        <v>685</v>
      </c>
      <c r="D218" s="35" t="s">
        <v>370</v>
      </c>
      <c r="E218" s="15" t="s">
        <v>21</v>
      </c>
      <c r="F218" s="27">
        <v>8</v>
      </c>
      <c r="G218" s="17" t="s">
        <v>443</v>
      </c>
    </row>
    <row r="219" spans="1:8" ht="24" customHeight="1" x14ac:dyDescent="0.2">
      <c r="A219" s="38" t="s">
        <v>371</v>
      </c>
      <c r="B219" s="38"/>
      <c r="C219" s="38"/>
      <c r="D219" s="38" t="s">
        <v>372</v>
      </c>
      <c r="E219" s="38"/>
      <c r="F219" s="26"/>
      <c r="G219" s="21"/>
    </row>
    <row r="220" spans="1:8" ht="24" customHeight="1" x14ac:dyDescent="0.2">
      <c r="A220" s="35" t="s">
        <v>373</v>
      </c>
      <c r="B220" s="7" t="s">
        <v>374</v>
      </c>
      <c r="C220" s="35" t="s">
        <v>685</v>
      </c>
      <c r="D220" s="35" t="s">
        <v>375</v>
      </c>
      <c r="E220" s="15" t="s">
        <v>18</v>
      </c>
      <c r="F220" s="27" t="s">
        <v>396</v>
      </c>
      <c r="G220" s="7" t="s">
        <v>422</v>
      </c>
    </row>
    <row r="221" spans="1:8" ht="24" customHeight="1" x14ac:dyDescent="0.2">
      <c r="A221" s="35" t="s">
        <v>376</v>
      </c>
      <c r="B221" s="7" t="s">
        <v>377</v>
      </c>
      <c r="C221" s="35" t="s">
        <v>685</v>
      </c>
      <c r="D221" s="35" t="s">
        <v>378</v>
      </c>
      <c r="E221" s="15" t="s">
        <v>18</v>
      </c>
      <c r="F221" s="27">
        <v>112.12</v>
      </c>
      <c r="G221" s="17" t="s">
        <v>679</v>
      </c>
    </row>
    <row r="222" spans="1:8" ht="24" customHeight="1" x14ac:dyDescent="0.2">
      <c r="A222" s="35" t="s">
        <v>696</v>
      </c>
      <c r="B222" s="7" t="s">
        <v>697</v>
      </c>
      <c r="C222" s="35" t="s">
        <v>494</v>
      </c>
      <c r="D222" s="35" t="s">
        <v>698</v>
      </c>
      <c r="E222" s="15" t="s">
        <v>21</v>
      </c>
      <c r="F222" s="27">
        <v>1</v>
      </c>
      <c r="G222" s="17" t="s">
        <v>412</v>
      </c>
    </row>
    <row r="223" spans="1:8" ht="24" customHeight="1" x14ac:dyDescent="0.2">
      <c r="A223" s="43"/>
      <c r="B223" s="44"/>
      <c r="C223" s="43"/>
      <c r="D223" s="43"/>
      <c r="E223" s="45"/>
      <c r="F223" s="46"/>
      <c r="G223" s="47"/>
    </row>
    <row r="224" spans="1:8" ht="38.25" customHeight="1" x14ac:dyDescent="0.2">
      <c r="A224" s="66" t="s">
        <v>382</v>
      </c>
      <c r="B224" s="66"/>
      <c r="C224" s="66"/>
      <c r="D224" s="66"/>
      <c r="E224" s="66"/>
      <c r="F224" s="66"/>
      <c r="G224" s="66"/>
      <c r="H224" s="66"/>
    </row>
    <row r="225" spans="1:8" x14ac:dyDescent="0.2">
      <c r="A225" s="66" t="s">
        <v>383</v>
      </c>
      <c r="B225" s="66"/>
      <c r="C225" s="66"/>
      <c r="D225" s="66"/>
      <c r="E225" s="66"/>
      <c r="F225" s="66"/>
      <c r="G225" s="66"/>
      <c r="H225" s="66"/>
    </row>
    <row r="226" spans="1:8" ht="35.25" customHeight="1" x14ac:dyDescent="0.2">
      <c r="A226" s="66">
        <v>5060435411</v>
      </c>
      <c r="B226" s="66"/>
      <c r="C226" s="66"/>
      <c r="D226" s="66"/>
      <c r="E226" s="66"/>
      <c r="F226" s="66"/>
      <c r="G226" s="66"/>
      <c r="H226" s="66"/>
    </row>
    <row r="227" spans="1:8" ht="33" customHeight="1" x14ac:dyDescent="0.2"/>
  </sheetData>
  <mergeCells count="6">
    <mergeCell ref="A225:H225"/>
    <mergeCell ref="A226:H226"/>
    <mergeCell ref="I1:J1"/>
    <mergeCell ref="I2:J2"/>
    <mergeCell ref="A3:G3"/>
    <mergeCell ref="A224:H224"/>
  </mergeCells>
  <phoneticPr fontId="11" type="noConversion"/>
  <pageMargins left="0.5" right="0.5" top="1" bottom="1" header="0.5" footer="0.5"/>
  <pageSetup paperSize="9" scale="78" fitToHeight="0" orientation="landscape" r:id="rId1"/>
  <headerFooter>
    <oddHeader xml:space="preserve">&amp;L </oddHeader>
    <oddFooter xml:space="preserve">&amp;L </oddFooter>
  </headerFooter>
  <rowBreaks count="1" manualBreakCount="1">
    <brk id="20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6"/>
  <sheetViews>
    <sheetView tabSelected="1" zoomScaleNormal="100" workbookViewId="0">
      <selection activeCell="A28" sqref="A28:J28"/>
    </sheetView>
  </sheetViews>
  <sheetFormatPr defaultRowHeight="14.25" x14ac:dyDescent="0.2"/>
  <cols>
    <col min="1" max="1" width="4.625" bestFit="1" customWidth="1"/>
    <col min="2" max="2" width="45" bestFit="1" customWidth="1"/>
    <col min="3" max="3" width="14.625" bestFit="1" customWidth="1"/>
    <col min="4" max="30" width="12" bestFit="1" customWidth="1"/>
  </cols>
  <sheetData>
    <row r="1" spans="1:10" ht="15" x14ac:dyDescent="0.2">
      <c r="A1" s="4"/>
      <c r="B1" s="4" t="s">
        <v>395</v>
      </c>
      <c r="C1" s="4"/>
      <c r="D1" s="68" t="s">
        <v>703</v>
      </c>
      <c r="E1" s="69"/>
      <c r="F1" s="69"/>
      <c r="G1" s="69"/>
    </row>
    <row r="2" spans="1:10" ht="84" customHeight="1" x14ac:dyDescent="0.2">
      <c r="A2" s="5"/>
      <c r="B2" s="5" t="s">
        <v>711</v>
      </c>
      <c r="C2" s="5"/>
      <c r="D2" s="60"/>
      <c r="E2" s="60"/>
      <c r="F2" s="60"/>
      <c r="G2" s="60"/>
    </row>
    <row r="3" spans="1:10" ht="15" customHeight="1" x14ac:dyDescent="0.25">
      <c r="A3" s="70" t="s">
        <v>710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" x14ac:dyDescent="0.2">
      <c r="A4" s="36" t="s">
        <v>1</v>
      </c>
      <c r="B4" s="36" t="s">
        <v>4</v>
      </c>
      <c r="C4" s="50" t="s">
        <v>394</v>
      </c>
      <c r="D4" s="50" t="s">
        <v>393</v>
      </c>
      <c r="E4" s="50" t="s">
        <v>392</v>
      </c>
      <c r="F4" s="50" t="s">
        <v>391</v>
      </c>
      <c r="G4" s="50" t="s">
        <v>390</v>
      </c>
      <c r="H4" s="50" t="s">
        <v>389</v>
      </c>
      <c r="I4" s="50" t="s">
        <v>388</v>
      </c>
      <c r="J4" s="50" t="s">
        <v>425</v>
      </c>
    </row>
    <row r="5" spans="1:10" x14ac:dyDescent="0.2">
      <c r="A5" s="51" t="s">
        <v>11</v>
      </c>
      <c r="B5" s="52" t="s">
        <v>12</v>
      </c>
      <c r="C5" s="53"/>
      <c r="D5" s="54"/>
      <c r="E5" s="53"/>
      <c r="F5" s="53"/>
      <c r="G5" s="53"/>
      <c r="H5" s="53"/>
      <c r="I5" s="53"/>
      <c r="J5" s="53"/>
    </row>
    <row r="6" spans="1:10" x14ac:dyDescent="0.2">
      <c r="A6" s="51" t="s">
        <v>28</v>
      </c>
      <c r="B6" s="52" t="s">
        <v>29</v>
      </c>
      <c r="C6" s="53"/>
      <c r="D6" s="54"/>
      <c r="E6" s="53"/>
      <c r="F6" s="53"/>
      <c r="G6" s="53"/>
      <c r="H6" s="53"/>
      <c r="I6" s="53"/>
      <c r="J6" s="53"/>
    </row>
    <row r="7" spans="1:10" x14ac:dyDescent="0.2">
      <c r="A7" s="51" t="s">
        <v>49</v>
      </c>
      <c r="B7" s="52" t="s">
        <v>50</v>
      </c>
      <c r="C7" s="53"/>
      <c r="D7" s="54"/>
      <c r="E7" s="54"/>
      <c r="F7" s="53"/>
      <c r="G7" s="53"/>
      <c r="H7" s="53"/>
      <c r="I7" s="53"/>
      <c r="J7" s="53"/>
    </row>
    <row r="8" spans="1:10" x14ac:dyDescent="0.2">
      <c r="A8" s="51" t="s">
        <v>91</v>
      </c>
      <c r="B8" s="52" t="s">
        <v>92</v>
      </c>
      <c r="C8" s="53"/>
      <c r="D8" s="53"/>
      <c r="E8" s="54"/>
      <c r="F8" s="54"/>
      <c r="G8" s="53"/>
      <c r="H8" s="53"/>
      <c r="I8" s="53"/>
      <c r="J8" s="53"/>
    </row>
    <row r="9" spans="1:10" x14ac:dyDescent="0.2">
      <c r="A9" s="51" t="s">
        <v>104</v>
      </c>
      <c r="B9" s="52" t="s">
        <v>105</v>
      </c>
      <c r="C9" s="53"/>
      <c r="D9" s="53"/>
      <c r="E9" s="54"/>
      <c r="F9" s="54"/>
      <c r="G9" s="54"/>
      <c r="H9" s="53"/>
      <c r="I9" s="53"/>
      <c r="J9" s="53"/>
    </row>
    <row r="10" spans="1:10" x14ac:dyDescent="0.2">
      <c r="A10" s="51" t="s">
        <v>115</v>
      </c>
      <c r="B10" s="52" t="s">
        <v>116</v>
      </c>
      <c r="C10" s="53"/>
      <c r="D10" s="53"/>
      <c r="E10" s="53"/>
      <c r="F10" s="53"/>
      <c r="G10" s="53"/>
      <c r="H10" s="54"/>
      <c r="I10" s="53"/>
      <c r="J10" s="53"/>
    </row>
    <row r="11" spans="1:10" x14ac:dyDescent="0.2">
      <c r="A11" s="51" t="s">
        <v>135</v>
      </c>
      <c r="B11" s="52" t="s">
        <v>136</v>
      </c>
      <c r="C11" s="53"/>
      <c r="D11" s="53"/>
      <c r="E11" s="53"/>
      <c r="F11" s="54"/>
      <c r="G11" s="54"/>
      <c r="H11" s="53"/>
      <c r="I11" s="53"/>
      <c r="J11" s="53"/>
    </row>
    <row r="12" spans="1:10" x14ac:dyDescent="0.2">
      <c r="A12" s="51" t="s">
        <v>148</v>
      </c>
      <c r="B12" s="52" t="s">
        <v>149</v>
      </c>
      <c r="C12" s="53"/>
      <c r="D12" s="53"/>
      <c r="E12" s="54"/>
      <c r="F12" s="54"/>
      <c r="G12" s="54"/>
      <c r="H12" s="54"/>
      <c r="I12" s="54"/>
      <c r="J12" s="53"/>
    </row>
    <row r="13" spans="1:10" x14ac:dyDescent="0.2">
      <c r="A13" s="51" t="s">
        <v>247</v>
      </c>
      <c r="B13" s="52" t="s">
        <v>248</v>
      </c>
      <c r="C13" s="53"/>
      <c r="D13" s="53"/>
      <c r="E13" s="54"/>
      <c r="F13" s="54"/>
      <c r="G13" s="54"/>
      <c r="H13" s="54"/>
      <c r="I13" s="54"/>
      <c r="J13" s="53"/>
    </row>
    <row r="14" spans="1:10" x14ac:dyDescent="0.2">
      <c r="A14" s="51" t="s">
        <v>271</v>
      </c>
      <c r="B14" s="52" t="s">
        <v>272</v>
      </c>
      <c r="C14" s="53"/>
      <c r="D14" s="53"/>
      <c r="E14" s="53"/>
      <c r="F14" s="53"/>
      <c r="G14" s="53"/>
      <c r="H14" s="54"/>
      <c r="I14" s="53"/>
      <c r="J14" s="53"/>
    </row>
    <row r="15" spans="1:10" x14ac:dyDescent="0.2">
      <c r="A15" s="51" t="s">
        <v>279</v>
      </c>
      <c r="B15" s="52" t="s">
        <v>280</v>
      </c>
      <c r="C15" s="53"/>
      <c r="D15" s="53"/>
      <c r="E15" s="53"/>
      <c r="F15" s="53"/>
      <c r="G15" s="54"/>
      <c r="H15" s="54"/>
      <c r="I15" s="53"/>
      <c r="J15" s="53"/>
    </row>
    <row r="16" spans="1:10" x14ac:dyDescent="0.2">
      <c r="A16" s="51" t="s">
        <v>292</v>
      </c>
      <c r="B16" s="52" t="s">
        <v>293</v>
      </c>
      <c r="C16" s="53"/>
      <c r="D16" s="53"/>
      <c r="E16" s="53"/>
      <c r="F16" s="53"/>
      <c r="G16" s="54"/>
      <c r="H16" s="53"/>
      <c r="I16" s="53"/>
      <c r="J16" s="53"/>
    </row>
    <row r="17" spans="1:10" x14ac:dyDescent="0.2">
      <c r="A17" s="51" t="s">
        <v>300</v>
      </c>
      <c r="B17" s="52" t="s">
        <v>301</v>
      </c>
      <c r="C17" s="53"/>
      <c r="D17" s="53"/>
      <c r="E17" s="53"/>
      <c r="F17" s="53"/>
      <c r="G17" s="53"/>
      <c r="H17" s="54"/>
      <c r="I17" s="53"/>
      <c r="J17" s="53"/>
    </row>
    <row r="18" spans="1:10" x14ac:dyDescent="0.2">
      <c r="A18" s="51" t="s">
        <v>315</v>
      </c>
      <c r="B18" s="52" t="s">
        <v>316</v>
      </c>
      <c r="C18" s="53"/>
      <c r="D18" s="53"/>
      <c r="E18" s="53"/>
      <c r="F18" s="53"/>
      <c r="G18" s="54"/>
      <c r="H18" s="54"/>
      <c r="I18" s="53"/>
      <c r="J18" s="53"/>
    </row>
    <row r="19" spans="1:10" x14ac:dyDescent="0.2">
      <c r="A19" s="51" t="s">
        <v>350</v>
      </c>
      <c r="B19" s="52" t="s">
        <v>351</v>
      </c>
      <c r="C19" s="53"/>
      <c r="D19" s="53"/>
      <c r="E19" s="53"/>
      <c r="F19" s="53"/>
      <c r="G19" s="53"/>
      <c r="H19" s="53"/>
      <c r="I19" s="54"/>
      <c r="J19" s="54"/>
    </row>
    <row r="20" spans="1:10" x14ac:dyDescent="0.2">
      <c r="A20" s="51" t="s">
        <v>359</v>
      </c>
      <c r="B20" s="52" t="s">
        <v>360</v>
      </c>
      <c r="C20" s="53"/>
      <c r="D20" s="53"/>
      <c r="E20" s="53"/>
      <c r="F20" s="53"/>
      <c r="G20" s="53"/>
      <c r="H20" s="53"/>
      <c r="I20" s="53"/>
      <c r="J20" s="54"/>
    </row>
    <row r="21" spans="1:10" x14ac:dyDescent="0.2">
      <c r="A21" s="51" t="s">
        <v>371</v>
      </c>
      <c r="B21" s="52" t="s">
        <v>372</v>
      </c>
      <c r="C21" s="53"/>
      <c r="D21" s="53"/>
      <c r="E21" s="53"/>
      <c r="F21" s="53"/>
      <c r="G21" s="53"/>
      <c r="H21" s="53"/>
      <c r="I21" s="53"/>
      <c r="J21" s="54"/>
    </row>
    <row r="22" spans="1:10" ht="15" customHeight="1" x14ac:dyDescent="0.2">
      <c r="A22" s="60" t="s">
        <v>387</v>
      </c>
      <c r="B22" s="60"/>
      <c r="C22" s="5"/>
      <c r="D22" s="13"/>
      <c r="E22" s="13"/>
      <c r="F22" s="13"/>
      <c r="G22" s="13"/>
      <c r="H22" s="13"/>
      <c r="I22" s="13"/>
      <c r="J22" s="13"/>
    </row>
    <row r="23" spans="1:10" ht="14.25" customHeight="1" x14ac:dyDescent="0.2">
      <c r="A23" s="60" t="s">
        <v>386</v>
      </c>
      <c r="B23" s="60"/>
      <c r="C23" s="5"/>
      <c r="D23" s="13"/>
      <c r="E23" s="13"/>
      <c r="F23" s="55" t="s">
        <v>713</v>
      </c>
      <c r="G23" s="13"/>
      <c r="H23" s="13"/>
      <c r="I23" s="13"/>
      <c r="J23" s="13"/>
    </row>
    <row r="24" spans="1:10" ht="14.1" customHeight="1" x14ac:dyDescent="0.2">
      <c r="A24" s="60" t="s">
        <v>385</v>
      </c>
      <c r="B24" s="60"/>
      <c r="C24" s="5"/>
      <c r="D24" s="13"/>
      <c r="E24" s="13"/>
      <c r="F24" s="13"/>
      <c r="G24" s="13"/>
      <c r="H24" s="13"/>
      <c r="I24" s="13"/>
      <c r="J24" s="13"/>
    </row>
    <row r="25" spans="1:10" ht="14.25" customHeight="1" x14ac:dyDescent="0.2">
      <c r="A25" s="60" t="s">
        <v>384</v>
      </c>
      <c r="B25" s="60"/>
      <c r="C25" s="5"/>
      <c r="D25" s="13"/>
      <c r="E25" s="13"/>
      <c r="F25" s="13"/>
      <c r="G25" s="13"/>
      <c r="H25" s="13"/>
      <c r="I25" s="13"/>
      <c r="J25" s="13"/>
    </row>
    <row r="26" spans="1:10" x14ac:dyDescent="0.2">
      <c r="A26" s="8"/>
      <c r="B26" s="8"/>
      <c r="C26" s="8"/>
      <c r="D26" s="8"/>
      <c r="E26" s="8"/>
      <c r="F26" s="8"/>
      <c r="G26" s="8"/>
    </row>
    <row r="27" spans="1:10" ht="39.75" customHeight="1" x14ac:dyDescent="0.2">
      <c r="A27" s="9"/>
      <c r="B27" s="56" t="s">
        <v>712</v>
      </c>
      <c r="C27" s="9"/>
      <c r="D27" s="9"/>
      <c r="E27" s="9"/>
      <c r="F27" s="9"/>
      <c r="G27" s="9"/>
    </row>
    <row r="28" spans="1:10" ht="42.75" customHeight="1" x14ac:dyDescent="0.2">
      <c r="A28" s="66" t="s">
        <v>709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x14ac:dyDescent="0.2">
      <c r="A29" s="66"/>
      <c r="B29" s="63"/>
      <c r="C29" s="63"/>
      <c r="D29" s="63"/>
      <c r="E29" s="63"/>
      <c r="F29" s="63"/>
      <c r="G29" s="63"/>
      <c r="H29" s="63"/>
      <c r="I29" s="63"/>
      <c r="J29" s="63"/>
    </row>
    <row r="30" spans="1:10" x14ac:dyDescent="0.2">
      <c r="A30" s="66"/>
      <c r="B30" s="63"/>
      <c r="C30" s="63"/>
      <c r="D30" s="63"/>
      <c r="E30" s="63"/>
      <c r="F30" s="63"/>
      <c r="G30" s="63"/>
      <c r="H30" s="63"/>
      <c r="I30" s="63"/>
      <c r="J30" s="63"/>
    </row>
    <row r="33" spans="4:10" x14ac:dyDescent="0.2">
      <c r="D33" s="13"/>
      <c r="E33" s="13"/>
      <c r="F33" s="13"/>
      <c r="G33" s="13"/>
      <c r="H33" s="13"/>
      <c r="I33" s="13"/>
      <c r="J33" s="13"/>
    </row>
    <row r="34" spans="4:10" x14ac:dyDescent="0.2">
      <c r="D34" s="13"/>
      <c r="E34" s="13"/>
      <c r="F34" s="13"/>
      <c r="G34" s="13"/>
      <c r="H34" s="13"/>
      <c r="I34" s="13"/>
      <c r="J34" s="13"/>
    </row>
    <row r="35" spans="4:10" x14ac:dyDescent="0.2">
      <c r="D35" s="13"/>
      <c r="E35" s="13"/>
      <c r="F35" s="13"/>
      <c r="G35" s="13"/>
      <c r="H35" s="13"/>
      <c r="I35" s="13"/>
      <c r="J35" s="13"/>
    </row>
    <row r="36" spans="4:10" x14ac:dyDescent="0.2">
      <c r="D36" s="13"/>
      <c r="E36" s="13"/>
      <c r="F36" s="13"/>
      <c r="G36" s="13"/>
      <c r="H36" s="13"/>
      <c r="I36" s="13"/>
      <c r="J36" s="13"/>
    </row>
  </sheetData>
  <mergeCells count="12">
    <mergeCell ref="A29:J29"/>
    <mergeCell ref="A30:J30"/>
    <mergeCell ref="D1:E1"/>
    <mergeCell ref="F1:G1"/>
    <mergeCell ref="D2:E2"/>
    <mergeCell ref="F2:G2"/>
    <mergeCell ref="A28:J28"/>
    <mergeCell ref="A3:J3"/>
    <mergeCell ref="A22:B22"/>
    <mergeCell ref="A23:B23"/>
    <mergeCell ref="A24:B24"/>
    <mergeCell ref="A25:B25"/>
  </mergeCells>
  <pageMargins left="0.25" right="0.25" top="0.75" bottom="0.75" header="0.3" footer="0.3"/>
  <pageSetup paperSize="8" scale="99" orientation="landscape" r:id="rId1"/>
  <headerFooter>
    <oddHeader xml:space="preserve">&amp;L </oddHeader>
    <oddFooter xml:space="preserve">&amp;L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Memória de Cálculo</vt:lpstr>
      <vt:lpstr>CRONOGRAMA</vt:lpstr>
      <vt:lpstr>CRONOGRAMA!Area_de_impressao</vt:lpstr>
      <vt:lpstr>'Memória de Cálculo'!Area_de_impressao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cp:lastPrinted>2023-03-21T17:22:22Z</cp:lastPrinted>
  <dcterms:created xsi:type="dcterms:W3CDTF">2022-01-19T17:56:57Z</dcterms:created>
  <dcterms:modified xsi:type="dcterms:W3CDTF">2023-04-07T12:56:41Z</dcterms:modified>
</cp:coreProperties>
</file>